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healeye\Desktop\"/>
    </mc:Choice>
  </mc:AlternateContent>
  <xr:revisionPtr revIDLastSave="0" documentId="8_{FAB2E6AC-7A74-4A86-9D20-C9480A55A47C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Budget" sheetId="1" r:id="rId1"/>
    <sheet name="Fringe Rate Matrix" sheetId="2" r:id="rId2"/>
    <sheet name="Course Release Policy" sheetId="3" r:id="rId3"/>
    <sheet name="List Data" sheetId="4" r:id="rId4"/>
  </sheets>
  <definedNames>
    <definedName name="_xlnm.Print_Area" localSheetId="0">Budget!$B$4:$O$61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M24" i="1"/>
  <c r="N21" i="1"/>
  <c r="M21" i="1"/>
  <c r="L21" i="1"/>
  <c r="F17" i="1"/>
  <c r="F16" i="1"/>
  <c r="F15" i="1"/>
  <c r="F14" i="1"/>
  <c r="J14" i="1"/>
  <c r="K14" i="1" s="1"/>
  <c r="L14" i="1" s="1"/>
  <c r="M14" i="1" s="1"/>
  <c r="N14" i="1" s="1"/>
  <c r="J27" i="1"/>
  <c r="L24" i="1"/>
  <c r="K27" i="1"/>
  <c r="K21" i="1"/>
  <c r="J24" i="1"/>
  <c r="J23" i="1"/>
  <c r="K23" i="1"/>
  <c r="J21" i="1"/>
  <c r="J20" i="1"/>
  <c r="O27" i="1"/>
  <c r="J15" i="1"/>
  <c r="G20" i="1"/>
  <c r="N56" i="1"/>
  <c r="M56" i="1"/>
  <c r="L56" i="1"/>
  <c r="K56" i="1"/>
  <c r="O56" i="1"/>
  <c r="J17" i="1"/>
  <c r="J57" i="1"/>
  <c r="O57" i="1"/>
  <c r="J55" i="1"/>
  <c r="O55" i="1"/>
  <c r="O21" i="1"/>
  <c r="G24" i="1"/>
  <c r="G23" i="1"/>
  <c r="G21" i="1"/>
  <c r="J16" i="1"/>
  <c r="K16" i="1" s="1"/>
  <c r="L16" i="1" s="1"/>
  <c r="M16" i="1" s="1"/>
  <c r="N16" i="1" s="1"/>
  <c r="N57" i="1"/>
  <c r="M57" i="1"/>
  <c r="L57" i="1"/>
  <c r="K57" i="1"/>
  <c r="O47" i="1"/>
  <c r="O48" i="1"/>
  <c r="O49" i="1"/>
  <c r="O50" i="1"/>
  <c r="K55" i="1"/>
  <c r="L55" i="1"/>
  <c r="M55" i="1"/>
  <c r="N55" i="1"/>
  <c r="O52" i="1"/>
  <c r="O51" i="1"/>
  <c r="O37" i="1"/>
  <c r="O38" i="1"/>
  <c r="O39" i="1"/>
  <c r="O40" i="1"/>
  <c r="O41" i="1"/>
  <c r="O42" i="1"/>
  <c r="O44" i="1"/>
  <c r="O45" i="1"/>
  <c r="O46" i="1"/>
  <c r="O31" i="1"/>
  <c r="O34" i="1"/>
  <c r="O35" i="1"/>
  <c r="K24" i="1"/>
  <c r="O24" i="1"/>
  <c r="L23" i="1"/>
  <c r="M23" i="1"/>
  <c r="N23" i="1"/>
  <c r="K20" i="1"/>
  <c r="O23" i="1"/>
  <c r="L20" i="1"/>
  <c r="M20" i="1"/>
  <c r="N20" i="1"/>
  <c r="O20" i="1"/>
  <c r="O14" i="1" l="1"/>
  <c r="K17" i="1"/>
  <c r="L17" i="1" s="1"/>
  <c r="M17" i="1" s="1"/>
  <c r="N17" i="1" s="1"/>
  <c r="O16" i="1"/>
  <c r="K15" i="1"/>
  <c r="J26" i="1"/>
  <c r="O17" i="1" l="1"/>
  <c r="K26" i="1"/>
  <c r="L15" i="1"/>
  <c r="L26" i="1" l="1"/>
  <c r="M15" i="1"/>
  <c r="N15" i="1" l="1"/>
  <c r="M26" i="1"/>
  <c r="O15" i="1"/>
  <c r="N26" i="1" l="1"/>
  <c r="O26" i="1" s="1"/>
  <c r="F18" i="1"/>
  <c r="J18" i="1"/>
  <c r="K18" i="1" s="1"/>
  <c r="K28" i="1" s="1"/>
  <c r="K54" i="1" s="1"/>
  <c r="K59" i="1" s="1"/>
  <c r="K60" i="1" s="1"/>
  <c r="K61" i="1" s="1"/>
  <c r="J28" i="1" l="1"/>
  <c r="J54" i="1" s="1"/>
  <c r="J59" i="1" s="1"/>
  <c r="L18" i="1"/>
  <c r="M18" i="1" l="1"/>
  <c r="L28" i="1"/>
  <c r="J60" i="1" l="1"/>
  <c r="L54" i="1"/>
  <c r="M28" i="1"/>
  <c r="M54" i="1" s="1"/>
  <c r="M59" i="1" s="1"/>
  <c r="M60" i="1" s="1"/>
  <c r="M61" i="1" s="1"/>
  <c r="N18" i="1"/>
  <c r="L59" i="1" l="1"/>
  <c r="N28" i="1"/>
  <c r="N54" i="1" s="1"/>
  <c r="N59" i="1" s="1"/>
  <c r="N60" i="1" s="1"/>
  <c r="N61" i="1" s="1"/>
  <c r="O18" i="1"/>
  <c r="J61" i="1"/>
  <c r="O54" i="1" l="1"/>
  <c r="O28" i="1"/>
  <c r="L60" i="1"/>
  <c r="O59" i="1"/>
  <c r="L61" i="1" l="1"/>
  <c r="O61" i="1" s="1"/>
  <c r="O60" i="1"/>
</calcChain>
</file>

<file path=xl/sharedStrings.xml><?xml version="1.0" encoding="utf-8"?>
<sst xmlns="http://schemas.openxmlformats.org/spreadsheetml/2006/main" count="112" uniqueCount="93">
  <si>
    <t>Cumulative</t>
  </si>
  <si>
    <t>F. Participant Support Costs</t>
  </si>
  <si>
    <t>G. Other Direct Costs</t>
  </si>
  <si>
    <t>B. Other Personnel</t>
  </si>
  <si>
    <t xml:space="preserve">E. Travel  </t>
  </si>
  <si>
    <t>1. Domestic</t>
  </si>
  <si>
    <t>2. Foreign</t>
  </si>
  <si>
    <t>1. Stipends</t>
  </si>
  <si>
    <t>2. Travel</t>
  </si>
  <si>
    <t>3. Subsistence</t>
  </si>
  <si>
    <t>4. Other</t>
  </si>
  <si>
    <t xml:space="preserve">1. Materials &amp; Supplies </t>
  </si>
  <si>
    <t>2. Publications</t>
  </si>
  <si>
    <t>3. Consultant Services</t>
  </si>
  <si>
    <t>H. Total Project Direct Costs</t>
  </si>
  <si>
    <t xml:space="preserve">J. Total Direct + Indirects </t>
  </si>
  <si>
    <r>
      <t xml:space="preserve">***Duquesne takes indirect costs ONLY on the </t>
    </r>
    <r>
      <rPr>
        <u/>
        <sz val="12"/>
        <rFont val="Times New Roman"/>
        <family val="1"/>
      </rPr>
      <t>first</t>
    </r>
    <r>
      <rPr>
        <sz val="12"/>
        <rFont val="Times New Roman"/>
        <family val="1"/>
      </rPr>
      <t xml:space="preserve"> $25,000 of </t>
    </r>
    <r>
      <rPr>
        <u/>
        <sz val="12"/>
        <rFont val="Times New Roman"/>
        <family val="1"/>
      </rPr>
      <t>each</t>
    </r>
    <r>
      <rPr>
        <sz val="12"/>
        <rFont val="Times New Roman"/>
        <family val="1"/>
      </rPr>
      <t xml:space="preserve"> subaward for the entire project period.</t>
    </r>
  </si>
  <si>
    <t>4. Computer Services</t>
  </si>
  <si>
    <t>I. Duquesne Indirects @ 38%</t>
  </si>
  <si>
    <t>Less Participant Support Costs (if outlined in RFP)</t>
  </si>
  <si>
    <t>Person Months</t>
  </si>
  <si>
    <t>Federal</t>
  </si>
  <si>
    <t>Appt Type</t>
  </si>
  <si>
    <t>Research Fringe Rates and Account Processing</t>
  </si>
  <si>
    <t>Personnel Category</t>
  </si>
  <si>
    <t>Non-federal</t>
  </si>
  <si>
    <t>Academic Year Account</t>
  </si>
  <si>
    <t>Summer Account</t>
  </si>
  <si>
    <t>SPA Action</t>
  </si>
  <si>
    <t>na</t>
  </si>
  <si>
    <t>Funding/Account Change (must include full annual distribution and annual salary)</t>
  </si>
  <si>
    <t>Additional Pay/Supplemental Salary</t>
  </si>
  <si>
    <t>Students With Academic Full-time Enrollment</t>
  </si>
  <si>
    <t>New Hire or Pay Change</t>
  </si>
  <si>
    <t>Students with Part-time Academic Enrollment, Summer Hourly</t>
  </si>
  <si>
    <t>Postdoctoral Researchers</t>
  </si>
  <si>
    <t>621005, 623005</t>
  </si>
  <si>
    <t>Part-time Employees (25 hours/Week or Less)</t>
  </si>
  <si>
    <t>Full-time Non-Exempt Employees earning over-time for additional work**</t>
  </si>
  <si>
    <t>625005, 625015</t>
  </si>
  <si>
    <t>** Full-time hourly personnel who are working additional hours are to be paid at their current full-time rate.   Hours are charged to the primary position budget through normal pay processing.  It is incumbent upon the department to manage the expenses and subsquent budget/fiscal transfers post payroll processing.  It is also incumbent upon the department to manage the over-time thresholds and the consequence of over-time pay.  Hours worked in excess of 40 in one work week require the employee to be paid at 'one and one-half' times the position's hourly rate.</t>
  </si>
  <si>
    <t xml:space="preserve">   </t>
  </si>
  <si>
    <t>Inflation Rate</t>
  </si>
  <si>
    <t xml:space="preserve">A. Senior/Key Personnel Name </t>
  </si>
  <si>
    <t>PI</t>
  </si>
  <si>
    <t>Title 
(PI, Co-PI, etc)</t>
  </si>
  <si>
    <t>Inst. 
Base
Salary</t>
  </si>
  <si>
    <t>% Effort</t>
  </si>
  <si>
    <t>Year 1</t>
  </si>
  <si>
    <t>Year 2</t>
  </si>
  <si>
    <t>Year 3</t>
  </si>
  <si>
    <t>Year 4</t>
  </si>
  <si>
    <t>Year 5</t>
  </si>
  <si>
    <t>D. Capital Equipment (only individual items $5,000+)</t>
  </si>
  <si>
    <t>Less Capital Equipment (single items $5,000+)</t>
  </si>
  <si>
    <t>Less Each Subaward Portion over $25,000*** (type in manually, if applicable)</t>
  </si>
  <si>
    <t>**No fringe benefits required while students are enrolled in classes full-time. 7.65% fringes typically only needed on portion of summer salary for UG.</t>
  </si>
  <si>
    <t>Co-PI</t>
  </si>
  <si>
    <t>Month Type</t>
  </si>
  <si>
    <t>Hourly Rate</t>
  </si>
  <si>
    <t>AY</t>
  </si>
  <si>
    <t>CY</t>
  </si>
  <si>
    <t>SU</t>
  </si>
  <si>
    <t>Subtotal Personnel</t>
  </si>
  <si>
    <t>Modified Total Direct Costs (Duq Indirect Rate BASE)</t>
  </si>
  <si>
    <t xml:space="preserve">C. Fringe Benefits </t>
  </si>
  <si>
    <t># Weeks</t>
  </si>
  <si>
    <t># of Hrs/Week</t>
  </si>
  <si>
    <t>Undergraduate Summer Salary**</t>
  </si>
  <si>
    <t>Graduate Student Summer Salary**</t>
  </si>
  <si>
    <t>*FT fringe benefits @</t>
  </si>
  <si>
    <t>*PT fringe benefits @</t>
  </si>
  <si>
    <t xml:space="preserve">    Subaward #2</t>
  </si>
  <si>
    <t>Date range</t>
  </si>
  <si>
    <t xml:space="preserve">Solicitation #: </t>
  </si>
  <si>
    <t xml:space="preserve">Project Dates: </t>
  </si>
  <si>
    <t>Banner Codes</t>
  </si>
  <si>
    <t xml:space="preserve">Full-time Employees </t>
  </si>
  <si>
    <t>Grant funds are not 'in addition' to the annual position salary.</t>
  </si>
  <si>
    <t>Faculty (12 month, full-time)</t>
  </si>
  <si>
    <t>Faculty (9 month, full-time)</t>
  </si>
  <si>
    <t>Equipment</t>
  </si>
  <si>
    <t xml:space="preserve">PI: </t>
  </si>
  <si>
    <t xml:space="preserve">Title: </t>
  </si>
  <si>
    <t xml:space="preserve">Prime Sponsor: </t>
  </si>
  <si>
    <t xml:space="preserve">Duquesne Sponsor: </t>
  </si>
  <si>
    <t>Dr. ABC</t>
  </si>
  <si>
    <t>Dr. DEF</t>
  </si>
  <si>
    <t xml:space="preserve">Due Date: </t>
  </si>
  <si>
    <t xml:space="preserve">5. Subaward #1 </t>
  </si>
  <si>
    <t xml:space="preserve">Graduate Student Academic Year </t>
  </si>
  <si>
    <t xml:space="preserve">Undergraduate Academic Year </t>
  </si>
  <si>
    <t>V. 1.0 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</si>
</sst>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0.0%"/>
  </numFmts>
  <fonts count="20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indexed="8"/>
      <name val="Calibri"/>
      <family val="2"/>
    </font>
    <font>
      <b/>
      <sz val="18"/>
      <name val="Times New Roman"/>
      <family val="1"/>
    </font>
    <font>
      <i/>
      <sz val="12"/>
      <name val="Times New Roman"/>
      <family val="1"/>
    </font>
    <font>
      <sz val="16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9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43" fontId="4" fillId="0" borderId="0" xfId="1" applyFon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2" fontId="7" fillId="0" borderId="0" xfId="0" applyNumberFormat="1" applyFont="1" applyProtection="1">
      <protection locked="0"/>
    </xf>
    <xf numFmtId="42" fontId="7" fillId="0" borderId="0" xfId="1" applyNumberFormat="1" applyFont="1" applyProtection="1">
      <protection locked="0"/>
    </xf>
    <xf numFmtId="42" fontId="7" fillId="0" borderId="0" xfId="0" applyNumberFormat="1" applyFont="1" applyAlignment="1" applyProtection="1">
      <alignment horizontal="center" vertical="center"/>
      <protection locked="0"/>
    </xf>
    <xf numFmtId="42" fontId="7" fillId="0" borderId="0" xfId="1" applyNumberFormat="1" applyFont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/>
    </xf>
    <xf numFmtId="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0" fontId="12" fillId="0" borderId="3" xfId="0" applyNumberFormat="1" applyFont="1" applyFill="1" applyBorder="1" applyAlignment="1">
      <alignment horizontal="center" vertical="center"/>
    </xf>
    <xf numFmtId="9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42" fontId="7" fillId="0" borderId="0" xfId="0" applyNumberFormat="1" applyFont="1" applyBorder="1" applyProtection="1">
      <protection locked="0"/>
    </xf>
    <xf numFmtId="42" fontId="7" fillId="0" borderId="0" xfId="0" applyNumberFormat="1" applyFont="1" applyBorder="1" applyAlignment="1" applyProtection="1">
      <alignment horizontal="center" vertical="center"/>
      <protection locked="0"/>
    </xf>
    <xf numFmtId="42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2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4" fillId="0" borderId="0" xfId="0" applyFont="1" applyBorder="1" applyProtection="1">
      <protection locked="0"/>
    </xf>
    <xf numFmtId="0" fontId="9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4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4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42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</xf>
    <xf numFmtId="42" fontId="4" fillId="0" borderId="0" xfId="0" applyNumberFormat="1" applyFont="1" applyFill="1" applyBorder="1" applyAlignment="1" applyProtection="1">
      <alignment horizontal="center"/>
      <protection locked="0"/>
    </xf>
    <xf numFmtId="42" fontId="3" fillId="3" borderId="0" xfId="1" applyNumberFormat="1" applyFont="1" applyFill="1" applyBorder="1" applyAlignment="1" applyProtection="1">
      <alignment horizontal="center" vertical="center"/>
    </xf>
    <xf numFmtId="42" fontId="4" fillId="2" borderId="0" xfId="1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/>
    </xf>
    <xf numFmtId="44" fontId="4" fillId="0" borderId="0" xfId="2" applyFont="1" applyFill="1" applyBorder="1" applyAlignment="1" applyProtection="1">
      <protection locked="0"/>
    </xf>
    <xf numFmtId="42" fontId="4" fillId="0" borderId="0" xfId="1" applyNumberFormat="1" applyFont="1" applyBorder="1" applyProtection="1">
      <protection locked="0"/>
    </xf>
    <xf numFmtId="0" fontId="4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44" fontId="3" fillId="2" borderId="0" xfId="2" applyFont="1" applyFill="1" applyBorder="1" applyAlignment="1" applyProtection="1">
      <protection locked="0"/>
    </xf>
    <xf numFmtId="42" fontId="3" fillId="2" borderId="0" xfId="1" applyNumberFormat="1" applyFont="1" applyFill="1" applyBorder="1" applyProtection="1">
      <protection locked="0"/>
    </xf>
    <xf numFmtId="0" fontId="10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42" fontId="3" fillId="0" borderId="0" xfId="1" applyNumberFormat="1" applyFont="1" applyBorder="1" applyProtection="1">
      <protection locked="0"/>
    </xf>
    <xf numFmtId="42" fontId="4" fillId="4" borderId="0" xfId="1" applyNumberFormat="1" applyFont="1" applyFill="1" applyBorder="1" applyProtection="1">
      <protection locked="0"/>
    </xf>
    <xf numFmtId="42" fontId="4" fillId="2" borderId="0" xfId="1" applyNumberFormat="1" applyFont="1" applyFill="1" applyBorder="1" applyProtection="1">
      <protection locked="0"/>
    </xf>
    <xf numFmtId="42" fontId="4" fillId="0" borderId="0" xfId="1" applyNumberFormat="1" applyFont="1" applyFill="1" applyBorder="1" applyProtection="1">
      <protection locked="0"/>
    </xf>
    <xf numFmtId="42" fontId="3" fillId="4" borderId="0" xfId="1" applyNumberFormat="1" applyFont="1" applyFill="1" applyBorder="1" applyProtection="1">
      <protection locked="0"/>
    </xf>
    <xf numFmtId="42" fontId="4" fillId="0" borderId="0" xfId="1" applyNumberFormat="1" applyFont="1" applyBorder="1" applyAlignment="1" applyProtection="1">
      <alignment vertical="center"/>
      <protection locked="0"/>
    </xf>
    <xf numFmtId="42" fontId="4" fillId="4" borderId="0" xfId="1" applyNumberFormat="1" applyFont="1" applyFill="1" applyBorder="1" applyAlignment="1" applyProtection="1">
      <alignment vertical="center"/>
      <protection locked="0"/>
    </xf>
    <xf numFmtId="42" fontId="3" fillId="2" borderId="0" xfId="1" applyNumberFormat="1" applyFont="1" applyFill="1" applyBorder="1" applyAlignment="1" applyProtection="1">
      <alignment vertical="center"/>
    </xf>
    <xf numFmtId="42" fontId="3" fillId="3" borderId="0" xfId="1" applyNumberFormat="1" applyFont="1" applyFill="1" applyBorder="1" applyAlignment="1" applyProtection="1">
      <alignment vertical="center"/>
    </xf>
    <xf numFmtId="42" fontId="4" fillId="4" borderId="0" xfId="1" applyNumberFormat="1" applyFont="1" applyFill="1" applyBorder="1" applyAlignment="1" applyProtection="1">
      <alignment horizontal="left" vertical="center"/>
    </xf>
    <xf numFmtId="42" fontId="4" fillId="4" borderId="0" xfId="1" applyNumberFormat="1" applyFont="1" applyFill="1" applyBorder="1" applyAlignment="1" applyProtection="1">
      <alignment horizontal="left" vertical="center"/>
      <protection locked="0"/>
    </xf>
    <xf numFmtId="42" fontId="4" fillId="0" borderId="0" xfId="1" applyNumberFormat="1" applyFont="1" applyFill="1" applyBorder="1" applyAlignment="1" applyProtection="1">
      <alignment horizontal="left" vertical="center"/>
    </xf>
    <xf numFmtId="42" fontId="4" fillId="3" borderId="0" xfId="0" applyNumberFormat="1" applyFont="1" applyFill="1" applyBorder="1" applyProtection="1"/>
    <xf numFmtId="42" fontId="3" fillId="5" borderId="0" xfId="1" applyNumberFormat="1" applyFont="1" applyFill="1" applyBorder="1" applyAlignment="1" applyProtection="1">
      <alignment horizontal="right" vertical="center"/>
    </xf>
    <xf numFmtId="42" fontId="3" fillId="5" borderId="0" xfId="1" applyNumberFormat="1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Protection="1">
      <protection locked="0"/>
    </xf>
    <xf numFmtId="164" fontId="4" fillId="0" borderId="0" xfId="0" applyNumberFormat="1" applyFont="1" applyFill="1" applyBorder="1" applyAlignment="1" applyProtection="1">
      <alignment horizontal="center"/>
    </xf>
    <xf numFmtId="0" fontId="15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9" fontId="12" fillId="0" borderId="1" xfId="3" applyFont="1" applyBorder="1" applyAlignment="1">
      <alignment horizontal="center" vertical="center"/>
    </xf>
    <xf numFmtId="0" fontId="6" fillId="0" borderId="0" xfId="0" applyFont="1" applyFill="1" applyProtection="1">
      <protection locked="0"/>
    </xf>
    <xf numFmtId="42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4" fillId="0" borderId="0" xfId="1" applyNumberFormat="1" applyFont="1" applyBorder="1" applyAlignment="1" applyProtection="1">
      <alignment horizontal="center"/>
    </xf>
    <xf numFmtId="44" fontId="3" fillId="3" borderId="0" xfId="1" applyNumberFormat="1" applyFont="1" applyFill="1" applyBorder="1" applyAlignment="1" applyProtection="1">
      <alignment horizontal="center" vertical="center"/>
    </xf>
    <xf numFmtId="9" fontId="4" fillId="2" borderId="0" xfId="3" applyNumberFormat="1" applyFont="1" applyFill="1" applyBorder="1" applyAlignment="1" applyProtection="1">
      <alignment horizontal="center"/>
      <protection locked="0"/>
    </xf>
    <xf numFmtId="44" fontId="4" fillId="4" borderId="0" xfId="2" applyFont="1" applyFill="1" applyBorder="1" applyAlignment="1" applyProtection="1">
      <alignment horizontal="left" vertical="center"/>
      <protection locked="0"/>
    </xf>
    <xf numFmtId="44" fontId="4" fillId="0" borderId="0" xfId="2" applyFont="1" applyFill="1" applyBorder="1" applyAlignment="1" applyProtection="1">
      <alignment horizontal="center"/>
      <protection locked="0"/>
    </xf>
    <xf numFmtId="0" fontId="19" fillId="0" borderId="0" xfId="0" applyFont="1"/>
    <xf numFmtId="10" fontId="19" fillId="0" borderId="0" xfId="0" applyNumberFormat="1" applyFont="1"/>
    <xf numFmtId="166" fontId="19" fillId="0" borderId="0" xfId="3" applyNumberFormat="1" applyFont="1"/>
    <xf numFmtId="9" fontId="19" fillId="0" borderId="0" xfId="3" applyFont="1"/>
    <xf numFmtId="9" fontId="19" fillId="0" borderId="0" xfId="0" applyNumberFormat="1" applyFont="1"/>
    <xf numFmtId="0" fontId="4" fillId="0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wrapText="1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6" borderId="13" xfId="0" applyFont="1" applyFill="1" applyBorder="1" applyAlignment="1">
      <alignment wrapText="1"/>
    </xf>
    <xf numFmtId="0" fontId="12" fillId="6" borderId="14" xfId="0" applyFont="1" applyFill="1" applyBorder="1" applyAlignment="1"/>
    <xf numFmtId="0" fontId="12" fillId="6" borderId="15" xfId="0" applyFont="1" applyFill="1" applyBorder="1" applyAlignment="1"/>
    <xf numFmtId="0" fontId="12" fillId="6" borderId="16" xfId="0" applyFont="1" applyFill="1" applyBorder="1" applyAlignment="1"/>
    <xf numFmtId="0" fontId="12" fillId="6" borderId="17" xfId="0" applyFont="1" applyFill="1" applyBorder="1" applyAlignment="1">
      <alignment wrapText="1"/>
    </xf>
    <xf numFmtId="0" fontId="12" fillId="6" borderId="18" xfId="0" applyFont="1" applyFill="1" applyBorder="1" applyAlignment="1">
      <alignment wrapText="1"/>
    </xf>
    <xf numFmtId="0" fontId="12" fillId="6" borderId="19" xfId="0" applyFont="1" applyFill="1" applyBorder="1" applyAlignment="1">
      <alignment wrapText="1"/>
    </xf>
    <xf numFmtId="0" fontId="12" fillId="6" borderId="20" xfId="0" applyFont="1" applyFill="1" applyBorder="1" applyAlignment="1">
      <alignment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406400</xdr:colOff>
      <xdr:row>34</xdr:row>
      <xdr:rowOff>139700</xdr:rowOff>
    </xdr:to>
    <xdr:pic>
      <xdr:nvPicPr>
        <xdr:cNvPr id="3522" name="Picture 1">
          <a:extLst>
            <a:ext uri="{FF2B5EF4-FFF2-40B4-BE49-F238E27FC236}">
              <a16:creationId xmlns:a16="http://schemas.microsoft.com/office/drawing/2014/main" id="{EFDAC417-A904-6A57-FBBF-7404769A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100"/>
          <a:ext cx="13817600" cy="55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122"/>
  <sheetViews>
    <sheetView tabSelected="1" topLeftCell="B21" zoomScale="110" zoomScaleNormal="110" workbookViewId="0">
      <selection activeCell="B67" sqref="B67"/>
    </sheetView>
  </sheetViews>
  <sheetFormatPr defaultColWidth="11" defaultRowHeight="15.95" customHeight="1" x14ac:dyDescent="0.3"/>
  <cols>
    <col min="1" max="1" width="15.125" style="1" hidden="1" customWidth="1"/>
    <col min="2" max="2" width="33.125" style="1" customWidth="1"/>
    <col min="3" max="3" width="9" style="1" customWidth="1"/>
    <col min="4" max="4" width="12.5" style="1" customWidth="1"/>
    <col min="5" max="5" width="7.875" style="1" customWidth="1"/>
    <col min="6" max="6" width="14" style="1" customWidth="1"/>
    <col min="7" max="7" width="10.625" style="1" customWidth="1"/>
    <col min="8" max="8" width="9.375" style="1" customWidth="1"/>
    <col min="9" max="9" width="11.5" style="1" customWidth="1"/>
    <col min="10" max="10" width="17" style="10" customWidth="1"/>
    <col min="11" max="11" width="17.375" style="10" customWidth="1"/>
    <col min="12" max="12" width="15.375" style="10" customWidth="1"/>
    <col min="13" max="13" width="15.5" style="10" customWidth="1"/>
    <col min="14" max="14" width="16.375" style="10" customWidth="1"/>
    <col min="15" max="15" width="17.5" style="12" customWidth="1"/>
    <col min="16" max="19" width="11" style="1" hidden="1" customWidth="1"/>
    <col min="20" max="16384" width="11" style="1"/>
  </cols>
  <sheetData>
    <row r="1" spans="1:17" ht="15.95" hidden="1" customHeight="1" x14ac:dyDescent="0.3">
      <c r="B1" s="95"/>
      <c r="F1" s="9"/>
      <c r="G1" s="9" t="s">
        <v>42</v>
      </c>
      <c r="H1" s="9"/>
      <c r="Q1" s="2">
        <v>12.5</v>
      </c>
    </row>
    <row r="2" spans="1:17" ht="15.95" hidden="1" customHeight="1" x14ac:dyDescent="0.3">
      <c r="B2" s="95"/>
      <c r="G2" s="3">
        <v>0.03</v>
      </c>
      <c r="H2" s="3"/>
      <c r="P2" s="1">
        <v>1</v>
      </c>
      <c r="Q2" s="1">
        <v>25</v>
      </c>
    </row>
    <row r="3" spans="1:17" ht="15.95" customHeight="1" x14ac:dyDescent="0.3">
      <c r="B3" s="95"/>
      <c r="G3" s="3"/>
      <c r="H3" s="3"/>
    </row>
    <row r="4" spans="1:17" ht="15.95" customHeight="1" x14ac:dyDescent="0.3">
      <c r="B4" s="37" t="s">
        <v>83</v>
      </c>
      <c r="C4" s="44"/>
      <c r="G4" s="3"/>
      <c r="H4" s="3"/>
      <c r="J4" s="38"/>
      <c r="K4" s="38"/>
      <c r="L4" s="38"/>
      <c r="M4" s="38"/>
      <c r="N4" s="38"/>
      <c r="O4" s="39"/>
    </row>
    <row r="5" spans="1:17" ht="15.95" customHeight="1" x14ac:dyDescent="0.3">
      <c r="B5" s="37" t="s">
        <v>82</v>
      </c>
      <c r="C5" s="44"/>
      <c r="F5" s="97"/>
      <c r="G5" s="3"/>
      <c r="H5" s="3"/>
      <c r="J5" s="40"/>
      <c r="K5" s="40"/>
      <c r="L5" s="40"/>
      <c r="M5" s="40"/>
      <c r="N5" s="40"/>
      <c r="O5" s="41"/>
    </row>
    <row r="6" spans="1:17" ht="15.95" customHeight="1" x14ac:dyDescent="0.3">
      <c r="B6" s="37" t="s">
        <v>84</v>
      </c>
      <c r="C6" s="44"/>
      <c r="G6" s="3"/>
      <c r="H6" s="3"/>
      <c r="J6" s="40"/>
      <c r="K6" s="40"/>
      <c r="L6" s="40"/>
      <c r="M6" s="40"/>
      <c r="N6" s="40"/>
      <c r="O6" s="41"/>
    </row>
    <row r="7" spans="1:17" ht="15.95" customHeight="1" x14ac:dyDescent="0.3">
      <c r="B7" s="37" t="s">
        <v>85</v>
      </c>
      <c r="C7" s="44"/>
      <c r="D7" s="6"/>
      <c r="E7" s="6"/>
      <c r="F7" s="6"/>
      <c r="G7" s="3"/>
      <c r="H7" s="3"/>
      <c r="J7" s="40"/>
      <c r="K7" s="40"/>
      <c r="L7" s="40"/>
      <c r="M7" s="40"/>
      <c r="N7" s="40"/>
      <c r="O7" s="41"/>
    </row>
    <row r="8" spans="1:17" ht="15.95" customHeight="1" x14ac:dyDescent="0.3">
      <c r="B8" s="102" t="s">
        <v>75</v>
      </c>
      <c r="C8" s="44"/>
      <c r="G8" s="3"/>
      <c r="H8" s="3"/>
      <c r="J8" s="40"/>
      <c r="K8" s="40"/>
      <c r="L8" s="40"/>
      <c r="M8" s="40"/>
      <c r="N8" s="40"/>
      <c r="O8" s="41"/>
    </row>
    <row r="9" spans="1:17" ht="15.95" customHeight="1" x14ac:dyDescent="0.3">
      <c r="B9" s="102" t="s">
        <v>74</v>
      </c>
      <c r="C9" s="44"/>
      <c r="G9" s="3"/>
      <c r="H9" s="3"/>
      <c r="J9" s="40"/>
      <c r="K9" s="40"/>
      <c r="L9" s="40"/>
      <c r="M9" s="40"/>
      <c r="N9" s="40"/>
      <c r="O9" s="41"/>
    </row>
    <row r="10" spans="1:17" ht="15.95" customHeight="1" x14ac:dyDescent="0.3">
      <c r="B10" s="37" t="s">
        <v>88</v>
      </c>
      <c r="C10" s="58"/>
      <c r="G10" s="3"/>
      <c r="H10" s="3"/>
      <c r="J10" s="57"/>
      <c r="K10" s="57"/>
      <c r="L10" s="57"/>
      <c r="M10" s="57"/>
      <c r="N10" s="57"/>
      <c r="O10" s="59"/>
    </row>
    <row r="11" spans="1:17" ht="15.95" customHeight="1" x14ac:dyDescent="0.25">
      <c r="B11" s="43"/>
      <c r="C11" s="43"/>
      <c r="D11" s="43"/>
      <c r="E11" s="43"/>
      <c r="F11" s="43"/>
      <c r="G11" s="53"/>
      <c r="H11" s="53"/>
      <c r="I11" s="43"/>
      <c r="J11" s="57" t="s">
        <v>48</v>
      </c>
      <c r="K11" s="57" t="s">
        <v>49</v>
      </c>
      <c r="L11" s="57" t="s">
        <v>50</v>
      </c>
      <c r="M11" s="57" t="s">
        <v>51</v>
      </c>
      <c r="N11" s="57" t="s">
        <v>52</v>
      </c>
      <c r="O11" s="59" t="s">
        <v>0</v>
      </c>
    </row>
    <row r="12" spans="1:17" ht="15.95" customHeight="1" x14ac:dyDescent="0.25">
      <c r="B12" s="43"/>
      <c r="C12" s="43"/>
      <c r="D12" s="43"/>
      <c r="E12" s="43"/>
      <c r="F12" s="43"/>
      <c r="G12" s="53"/>
      <c r="H12" s="53"/>
      <c r="I12" s="43"/>
      <c r="J12" s="103" t="s">
        <v>73</v>
      </c>
      <c r="K12" s="103" t="s">
        <v>73</v>
      </c>
      <c r="L12" s="103" t="s">
        <v>73</v>
      </c>
      <c r="M12" s="103" t="s">
        <v>73</v>
      </c>
      <c r="N12" s="103" t="s">
        <v>73</v>
      </c>
    </row>
    <row r="13" spans="1:17" ht="56.1" customHeight="1" x14ac:dyDescent="0.25">
      <c r="A13" s="98" t="s">
        <v>76</v>
      </c>
      <c r="B13" s="60" t="s">
        <v>43</v>
      </c>
      <c r="C13" s="60"/>
      <c r="D13" s="45" t="s">
        <v>45</v>
      </c>
      <c r="E13" s="45" t="s">
        <v>22</v>
      </c>
      <c r="F13" s="45" t="s">
        <v>47</v>
      </c>
      <c r="G13" s="45" t="s">
        <v>20</v>
      </c>
      <c r="H13" s="45" t="s">
        <v>58</v>
      </c>
      <c r="I13" s="45" t="s">
        <v>46</v>
      </c>
      <c r="J13" s="61"/>
      <c r="K13" s="61"/>
      <c r="L13" s="61"/>
      <c r="M13" s="61"/>
      <c r="N13" s="61"/>
      <c r="O13" s="62"/>
      <c r="P13" s="1">
        <v>3</v>
      </c>
    </row>
    <row r="14" spans="1:17" ht="15.95" customHeight="1" x14ac:dyDescent="0.25">
      <c r="B14" s="51" t="s">
        <v>86</v>
      </c>
      <c r="C14" s="51"/>
      <c r="D14" s="63" t="s">
        <v>44</v>
      </c>
      <c r="E14" s="63">
        <v>12</v>
      </c>
      <c r="F14" s="106">
        <f>1*G14/12</f>
        <v>0</v>
      </c>
      <c r="G14" s="96"/>
      <c r="H14" s="64" t="s">
        <v>61</v>
      </c>
      <c r="I14" s="108">
        <v>0</v>
      </c>
      <c r="J14" s="104">
        <f>I14/E14*G14</f>
        <v>0</v>
      </c>
      <c r="K14" s="104">
        <f t="shared" ref="K14:N16" si="0">J14</f>
        <v>0</v>
      </c>
      <c r="L14" s="104">
        <f t="shared" si="0"/>
        <v>0</v>
      </c>
      <c r="M14" s="104">
        <f t="shared" si="0"/>
        <v>0</v>
      </c>
      <c r="N14" s="104">
        <f t="shared" si="0"/>
        <v>0</v>
      </c>
      <c r="O14" s="105">
        <f>SUM(J14:N14)</f>
        <v>0</v>
      </c>
      <c r="P14" s="1">
        <v>4</v>
      </c>
    </row>
    <row r="15" spans="1:17" ht="15.95" customHeight="1" x14ac:dyDescent="0.25">
      <c r="B15" s="51" t="s">
        <v>87</v>
      </c>
      <c r="C15" s="51"/>
      <c r="D15" s="63" t="s">
        <v>57</v>
      </c>
      <c r="E15" s="63">
        <v>12</v>
      </c>
      <c r="F15" s="106">
        <f t="shared" ref="F15:F18" si="1">1*G15/12</f>
        <v>0</v>
      </c>
      <c r="G15" s="96"/>
      <c r="H15" s="64" t="s">
        <v>61</v>
      </c>
      <c r="I15" s="108">
        <v>0</v>
      </c>
      <c r="J15" s="104">
        <f>I15/E15*G15</f>
        <v>0</v>
      </c>
      <c r="K15" s="104">
        <f t="shared" si="0"/>
        <v>0</v>
      </c>
      <c r="L15" s="104">
        <f t="shared" si="0"/>
        <v>0</v>
      </c>
      <c r="M15" s="104">
        <f t="shared" si="0"/>
        <v>0</v>
      </c>
      <c r="N15" s="104">
        <f t="shared" si="0"/>
        <v>0</v>
      </c>
      <c r="O15" s="105">
        <f>SUM(J15:N15)</f>
        <v>0</v>
      </c>
      <c r="Q15" s="4">
        <v>7.6499999999999999E-2</v>
      </c>
    </row>
    <row r="16" spans="1:17" ht="15.95" customHeight="1" x14ac:dyDescent="0.25">
      <c r="B16" s="51"/>
      <c r="C16" s="51"/>
      <c r="D16" s="63"/>
      <c r="E16" s="63">
        <v>12</v>
      </c>
      <c r="F16" s="106">
        <f t="shared" si="1"/>
        <v>0</v>
      </c>
      <c r="G16" s="96"/>
      <c r="H16" s="64" t="s">
        <v>61</v>
      </c>
      <c r="I16" s="108">
        <v>0</v>
      </c>
      <c r="J16" s="104">
        <f>I16/E16*G16</f>
        <v>0</v>
      </c>
      <c r="K16" s="104">
        <f t="shared" si="0"/>
        <v>0</v>
      </c>
      <c r="L16" s="104">
        <f t="shared" si="0"/>
        <v>0</v>
      </c>
      <c r="M16" s="104">
        <f t="shared" si="0"/>
        <v>0</v>
      </c>
      <c r="N16" s="104">
        <f t="shared" si="0"/>
        <v>0</v>
      </c>
      <c r="O16" s="105">
        <f>SUM(J16:N16)</f>
        <v>0</v>
      </c>
      <c r="Q16" s="4">
        <v>0.32500000000000001</v>
      </c>
    </row>
    <row r="17" spans="2:19" ht="15.95" customHeight="1" x14ac:dyDescent="0.25">
      <c r="B17" s="51"/>
      <c r="C17" s="51"/>
      <c r="D17" s="63"/>
      <c r="E17" s="63">
        <v>12</v>
      </c>
      <c r="F17" s="106">
        <f t="shared" si="1"/>
        <v>0</v>
      </c>
      <c r="G17" s="96"/>
      <c r="H17" s="64" t="s">
        <v>61</v>
      </c>
      <c r="I17" s="108">
        <v>0</v>
      </c>
      <c r="J17" s="104">
        <f>I17/E17*G17</f>
        <v>0</v>
      </c>
      <c r="K17" s="104">
        <f>J17*(1+G2)</f>
        <v>0</v>
      </c>
      <c r="L17" s="104">
        <f>K17*(1+G2)</f>
        <v>0</v>
      </c>
      <c r="M17" s="104">
        <f>L17*(1+G2)</f>
        <v>0</v>
      </c>
      <c r="N17" s="104">
        <f>M17*(1+G2)</f>
        <v>0</v>
      </c>
      <c r="O17" s="105">
        <f>SUM(J17:N17)</f>
        <v>0</v>
      </c>
      <c r="Q17" s="4">
        <v>0.11</v>
      </c>
      <c r="R17" s="4">
        <v>0.32500000000000001</v>
      </c>
    </row>
    <row r="18" spans="2:19" ht="15.95" customHeight="1" x14ac:dyDescent="0.25">
      <c r="B18" s="51"/>
      <c r="C18" s="51"/>
      <c r="D18" s="63"/>
      <c r="E18" s="63">
        <v>12</v>
      </c>
      <c r="F18" s="106">
        <f t="shared" si="1"/>
        <v>0</v>
      </c>
      <c r="G18" s="96"/>
      <c r="H18" s="64" t="s">
        <v>61</v>
      </c>
      <c r="I18" s="65">
        <v>0</v>
      </c>
      <c r="J18" s="104">
        <f>I18/E18*G18</f>
        <v>0</v>
      </c>
      <c r="K18" s="104">
        <f>J18*(1+G2)</f>
        <v>0</v>
      </c>
      <c r="L18" s="104">
        <f>K18*(1+G15)</f>
        <v>0</v>
      </c>
      <c r="M18" s="104">
        <f>L18*(1+G15)</f>
        <v>0</v>
      </c>
      <c r="N18" s="104">
        <f>M18*(1+G15)</f>
        <v>0</v>
      </c>
      <c r="O18" s="105">
        <f>SUM(J18:N18)</f>
        <v>0</v>
      </c>
      <c r="Q18" s="4">
        <v>0.4</v>
      </c>
      <c r="R18" s="4">
        <v>0.4</v>
      </c>
    </row>
    <row r="19" spans="2:19" ht="57" customHeight="1" x14ac:dyDescent="0.25">
      <c r="B19" s="60" t="s">
        <v>3</v>
      </c>
      <c r="C19" s="60"/>
      <c r="D19" s="68"/>
      <c r="E19" s="52"/>
      <c r="F19" s="47" t="s">
        <v>66</v>
      </c>
      <c r="G19" s="45" t="s">
        <v>20</v>
      </c>
      <c r="H19" s="45" t="s">
        <v>67</v>
      </c>
      <c r="I19" s="49" t="s">
        <v>59</v>
      </c>
      <c r="J19" s="67"/>
      <c r="K19" s="67"/>
      <c r="L19" s="67"/>
      <c r="M19" s="67"/>
      <c r="N19" s="67"/>
      <c r="O19" s="66"/>
      <c r="Q19" s="1">
        <v>2</v>
      </c>
    </row>
    <row r="20" spans="2:19" ht="15.95" customHeight="1" x14ac:dyDescent="0.25">
      <c r="B20" s="69" t="s">
        <v>90</v>
      </c>
      <c r="C20" s="117"/>
      <c r="D20" s="117"/>
      <c r="E20" s="117"/>
      <c r="F20" s="56"/>
      <c r="G20" s="70">
        <f>F20/4</f>
        <v>0</v>
      </c>
      <c r="H20" s="69"/>
      <c r="I20" s="71"/>
      <c r="J20" s="72">
        <f>F20*H20*I20</f>
        <v>0</v>
      </c>
      <c r="K20" s="72">
        <f t="shared" ref="K20:N21" si="2">J20</f>
        <v>0</v>
      </c>
      <c r="L20" s="72">
        <f t="shared" si="2"/>
        <v>0</v>
      </c>
      <c r="M20" s="72">
        <f t="shared" si="2"/>
        <v>0</v>
      </c>
      <c r="N20" s="72">
        <f t="shared" si="2"/>
        <v>0</v>
      </c>
      <c r="O20" s="66">
        <f>SUM(J20:N20)</f>
        <v>0</v>
      </c>
    </row>
    <row r="21" spans="2:19" ht="15.95" customHeight="1" x14ac:dyDescent="0.25">
      <c r="B21" s="69" t="s">
        <v>69</v>
      </c>
      <c r="C21" s="117"/>
      <c r="D21" s="117"/>
      <c r="E21" s="117"/>
      <c r="F21" s="56"/>
      <c r="G21" s="70">
        <f>F21/4</f>
        <v>0</v>
      </c>
      <c r="H21" s="69"/>
      <c r="I21" s="71"/>
      <c r="J21" s="72">
        <f>F21*H21*I21</f>
        <v>0</v>
      </c>
      <c r="K21" s="72">
        <f t="shared" si="2"/>
        <v>0</v>
      </c>
      <c r="L21" s="72">
        <f t="shared" si="2"/>
        <v>0</v>
      </c>
      <c r="M21" s="72">
        <f t="shared" si="2"/>
        <v>0</v>
      </c>
      <c r="N21" s="72">
        <f t="shared" si="2"/>
        <v>0</v>
      </c>
      <c r="O21" s="66">
        <f>SUM(J21:N21)</f>
        <v>0</v>
      </c>
      <c r="P21" s="4">
        <v>0.125</v>
      </c>
      <c r="Q21" s="1">
        <v>4</v>
      </c>
      <c r="S21" s="1">
        <v>3</v>
      </c>
    </row>
    <row r="22" spans="2:19" ht="15.95" customHeight="1" x14ac:dyDescent="0.25">
      <c r="B22" s="117"/>
      <c r="C22" s="117"/>
      <c r="D22" s="117"/>
      <c r="E22" s="117"/>
      <c r="F22" s="117"/>
      <c r="G22" s="73"/>
      <c r="H22" s="117"/>
      <c r="I22" s="117"/>
      <c r="J22" s="117"/>
      <c r="K22" s="117"/>
      <c r="L22" s="117"/>
      <c r="M22" s="117"/>
      <c r="N22" s="117"/>
      <c r="O22" s="66"/>
      <c r="P22" s="4"/>
    </row>
    <row r="23" spans="2:19" ht="15.95" customHeight="1" x14ac:dyDescent="0.25">
      <c r="B23" s="69" t="s">
        <v>91</v>
      </c>
      <c r="C23" s="117"/>
      <c r="D23" s="117"/>
      <c r="E23" s="117"/>
      <c r="F23" s="56"/>
      <c r="G23" s="70">
        <f>F23/4</f>
        <v>0</v>
      </c>
      <c r="H23" s="69"/>
      <c r="I23" s="71"/>
      <c r="J23" s="72">
        <f>F23*H23*I23</f>
        <v>0</v>
      </c>
      <c r="K23" s="72">
        <f t="shared" ref="K23:N24" si="3">J23</f>
        <v>0</v>
      </c>
      <c r="L23" s="72">
        <f t="shared" si="3"/>
        <v>0</v>
      </c>
      <c r="M23" s="72">
        <f t="shared" si="3"/>
        <v>0</v>
      </c>
      <c r="N23" s="72">
        <f t="shared" si="3"/>
        <v>0</v>
      </c>
      <c r="O23" s="66">
        <f>SUM(J23:N23)</f>
        <v>0</v>
      </c>
      <c r="P23" s="4">
        <v>0.5</v>
      </c>
    </row>
    <row r="24" spans="2:19" ht="15.95" customHeight="1" x14ac:dyDescent="0.25">
      <c r="B24" s="69" t="s">
        <v>68</v>
      </c>
      <c r="C24" s="117"/>
      <c r="D24" s="117"/>
      <c r="E24" s="117"/>
      <c r="F24" s="56"/>
      <c r="G24" s="70">
        <f>F24/4</f>
        <v>0</v>
      </c>
      <c r="H24" s="69"/>
      <c r="I24" s="71"/>
      <c r="J24" s="72">
        <f>F24*H24*I24</f>
        <v>0</v>
      </c>
      <c r="K24" s="72">
        <f t="shared" si="3"/>
        <v>0</v>
      </c>
      <c r="L24" s="72">
        <f t="shared" si="3"/>
        <v>0</v>
      </c>
      <c r="M24" s="72">
        <f t="shared" si="3"/>
        <v>0</v>
      </c>
      <c r="N24" s="72">
        <f t="shared" si="3"/>
        <v>0</v>
      </c>
      <c r="O24" s="66">
        <f>SUM(J24:N24)</f>
        <v>0</v>
      </c>
      <c r="P24" s="4">
        <v>0.75</v>
      </c>
      <c r="Q24" s="1">
        <v>7</v>
      </c>
    </row>
    <row r="25" spans="2:19" ht="15.95" customHeight="1" x14ac:dyDescent="0.25">
      <c r="B25" s="74" t="s">
        <v>65</v>
      </c>
      <c r="C25" s="74"/>
      <c r="D25" s="74"/>
      <c r="E25" s="74"/>
      <c r="F25" s="75"/>
      <c r="G25" s="74"/>
      <c r="H25" s="74"/>
      <c r="I25" s="74"/>
      <c r="J25" s="76"/>
      <c r="K25" s="76"/>
      <c r="L25" s="76"/>
      <c r="M25" s="76"/>
      <c r="N25" s="76"/>
      <c r="O25" s="66"/>
      <c r="P25" s="4"/>
    </row>
    <row r="26" spans="2:19" ht="15.95" customHeight="1" x14ac:dyDescent="0.25">
      <c r="B26" s="77" t="s">
        <v>70</v>
      </c>
      <c r="C26" s="48">
        <v>0.32500000000000001</v>
      </c>
      <c r="D26" s="117"/>
      <c r="E26" s="117"/>
      <c r="F26" s="117"/>
      <c r="G26" s="117"/>
      <c r="H26" s="117"/>
      <c r="I26" s="117"/>
      <c r="J26" s="72">
        <f>(J14+J15)*C26</f>
        <v>0</v>
      </c>
      <c r="K26" s="72">
        <f>(K14+K15)*C26</f>
        <v>0</v>
      </c>
      <c r="L26" s="72">
        <f>(L14+L15)*C26</f>
        <v>0</v>
      </c>
      <c r="M26" s="72">
        <f>(M14+M15)*C26</f>
        <v>0</v>
      </c>
      <c r="N26" s="72">
        <f>(N14+N15)*C26</f>
        <v>0</v>
      </c>
      <c r="O26" s="66">
        <f>SUM(J26:N26)</f>
        <v>0</v>
      </c>
      <c r="P26" s="4">
        <v>1</v>
      </c>
      <c r="Q26" s="1">
        <v>9</v>
      </c>
    </row>
    <row r="27" spans="2:19" ht="15.95" customHeight="1" x14ac:dyDescent="0.25">
      <c r="B27" s="77" t="s">
        <v>71</v>
      </c>
      <c r="C27" s="48">
        <v>7.6499999999999999E-2</v>
      </c>
      <c r="D27" s="117"/>
      <c r="E27" s="117"/>
      <c r="F27" s="117"/>
      <c r="G27" s="117"/>
      <c r="H27" s="117"/>
      <c r="I27" s="117"/>
      <c r="J27" s="72">
        <f>J24*C27</f>
        <v>0</v>
      </c>
      <c r="K27" s="72">
        <f>J27</f>
        <v>0</v>
      </c>
      <c r="L27" s="72"/>
      <c r="M27" s="72"/>
      <c r="N27" s="72"/>
      <c r="O27" s="66">
        <f>SUM(J27:N27)</f>
        <v>0</v>
      </c>
      <c r="P27" s="4"/>
    </row>
    <row r="28" spans="2:19" ht="15.95" customHeight="1" x14ac:dyDescent="0.25">
      <c r="B28" s="78" t="s">
        <v>63</v>
      </c>
      <c r="C28" s="118"/>
      <c r="D28" s="118"/>
      <c r="E28" s="118"/>
      <c r="F28" s="118"/>
      <c r="G28" s="118"/>
      <c r="H28" s="118"/>
      <c r="I28" s="118"/>
      <c r="J28" s="79">
        <f>SUM(J14:J18)+SUM(J20:J24)+SUM(J26:J27)</f>
        <v>0</v>
      </c>
      <c r="K28" s="79">
        <f>SUM(K14:K18)+SUM(K20:K24)+SUM(K26:K27)</f>
        <v>0</v>
      </c>
      <c r="L28" s="79">
        <f>SUM(L14:L18)+SUM(L20:L24)+SUM(L26:L27)</f>
        <v>0</v>
      </c>
      <c r="M28" s="79">
        <f>SUM(M14:M18)+SUM(M20:M24)+SUM(M26:M27)</f>
        <v>0</v>
      </c>
      <c r="N28" s="79">
        <f>SUM(N14:N18)+SUM(N20:N24)+SUM(N26:N27)</f>
        <v>0</v>
      </c>
      <c r="O28" s="66">
        <f>SUM(J28:N28)</f>
        <v>0</v>
      </c>
      <c r="P28" s="4"/>
    </row>
    <row r="29" spans="2:19" ht="15.95" customHeight="1" x14ac:dyDescent="0.25"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66"/>
      <c r="P29" s="4"/>
    </row>
    <row r="30" spans="2:19" ht="15.95" customHeight="1" x14ac:dyDescent="0.25">
      <c r="B30" s="115" t="s">
        <v>53</v>
      </c>
      <c r="C30" s="115"/>
      <c r="D30" s="115"/>
      <c r="E30" s="115"/>
      <c r="F30" s="115"/>
      <c r="G30" s="115"/>
      <c r="H30" s="115"/>
      <c r="I30" s="115"/>
      <c r="J30" s="80"/>
      <c r="K30" s="80"/>
      <c r="L30" s="80"/>
      <c r="M30" s="80"/>
      <c r="N30" s="80"/>
      <c r="O30" s="66"/>
      <c r="Q30" s="1">
        <v>12</v>
      </c>
    </row>
    <row r="31" spans="2:19" ht="15.95" customHeight="1" x14ac:dyDescent="0.25">
      <c r="B31" s="69" t="s">
        <v>81</v>
      </c>
      <c r="C31" s="117"/>
      <c r="D31" s="117"/>
      <c r="E31" s="117"/>
      <c r="F31" s="117"/>
      <c r="G31" s="117"/>
      <c r="H31" s="117"/>
      <c r="I31" s="117"/>
      <c r="J31" s="72"/>
      <c r="K31" s="72"/>
      <c r="L31" s="72"/>
      <c r="M31" s="72"/>
      <c r="N31" s="72"/>
      <c r="O31" s="66">
        <f t="shared" ref="O31:O60" si="4">SUM(J31:N31)</f>
        <v>0</v>
      </c>
      <c r="Q31" s="1">
        <v>13</v>
      </c>
    </row>
    <row r="32" spans="2:19" ht="15.95" customHeight="1" x14ac:dyDescent="0.25">
      <c r="B32" s="51"/>
      <c r="C32" s="117"/>
      <c r="D32" s="117"/>
      <c r="E32" s="117"/>
      <c r="F32" s="117"/>
      <c r="G32" s="117"/>
      <c r="H32" s="117"/>
      <c r="I32" s="117"/>
      <c r="J32" s="72"/>
      <c r="K32" s="72"/>
      <c r="L32" s="72"/>
      <c r="M32" s="72"/>
      <c r="N32" s="72"/>
      <c r="O32" s="66"/>
    </row>
    <row r="33" spans="2:20" ht="15.95" customHeight="1" x14ac:dyDescent="0.25">
      <c r="B33" s="119" t="s">
        <v>4</v>
      </c>
      <c r="C33" s="119"/>
      <c r="D33" s="119"/>
      <c r="E33" s="119"/>
      <c r="F33" s="119"/>
      <c r="G33" s="119"/>
      <c r="H33" s="119"/>
      <c r="I33" s="119"/>
      <c r="J33" s="81"/>
      <c r="K33" s="81"/>
      <c r="L33" s="81"/>
      <c r="M33" s="81"/>
      <c r="N33" s="81"/>
      <c r="O33" s="66"/>
      <c r="Q33" s="1">
        <v>14</v>
      </c>
    </row>
    <row r="34" spans="2:20" ht="15.95" customHeight="1" x14ac:dyDescent="0.25">
      <c r="B34" s="114" t="s">
        <v>5</v>
      </c>
      <c r="C34" s="114"/>
      <c r="D34" s="114"/>
      <c r="E34" s="114"/>
      <c r="F34" s="114"/>
      <c r="G34" s="114"/>
      <c r="H34" s="114"/>
      <c r="I34" s="114"/>
      <c r="J34" s="72"/>
      <c r="K34" s="72"/>
      <c r="L34" s="72"/>
      <c r="M34" s="72"/>
      <c r="N34" s="72"/>
      <c r="O34" s="66">
        <f t="shared" si="4"/>
        <v>0</v>
      </c>
      <c r="Q34" s="1">
        <v>15</v>
      </c>
    </row>
    <row r="35" spans="2:20" ht="15.95" customHeight="1" x14ac:dyDescent="0.25">
      <c r="B35" s="114" t="s">
        <v>6</v>
      </c>
      <c r="C35" s="114"/>
      <c r="D35" s="114"/>
      <c r="E35" s="114"/>
      <c r="F35" s="114"/>
      <c r="G35" s="114"/>
      <c r="H35" s="114"/>
      <c r="I35" s="114"/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66">
        <f t="shared" si="4"/>
        <v>0</v>
      </c>
      <c r="Q35" s="1">
        <v>16</v>
      </c>
    </row>
    <row r="36" spans="2:20" ht="15.95" customHeight="1" x14ac:dyDescent="0.25">
      <c r="B36" s="120"/>
      <c r="C36" s="120"/>
      <c r="D36" s="120"/>
      <c r="E36" s="120"/>
      <c r="F36" s="120"/>
      <c r="G36" s="120"/>
      <c r="H36" s="120"/>
      <c r="I36" s="120"/>
      <c r="J36" s="82"/>
      <c r="K36" s="82"/>
      <c r="L36" s="82"/>
      <c r="M36" s="82"/>
      <c r="N36" s="72"/>
      <c r="O36" s="66"/>
      <c r="Q36" s="1">
        <v>17</v>
      </c>
    </row>
    <row r="37" spans="2:20" ht="15.95" customHeight="1" x14ac:dyDescent="0.25">
      <c r="B37" s="115" t="s">
        <v>1</v>
      </c>
      <c r="C37" s="115"/>
      <c r="D37" s="115"/>
      <c r="E37" s="115"/>
      <c r="F37" s="115"/>
      <c r="G37" s="115"/>
      <c r="H37" s="115"/>
      <c r="I37" s="115"/>
      <c r="J37" s="83"/>
      <c r="K37" s="83"/>
      <c r="L37" s="83"/>
      <c r="M37" s="83"/>
      <c r="N37" s="83"/>
      <c r="O37" s="66">
        <f t="shared" si="4"/>
        <v>0</v>
      </c>
      <c r="Q37" s="1">
        <v>18</v>
      </c>
    </row>
    <row r="38" spans="2:20" ht="15.95" customHeight="1" x14ac:dyDescent="0.25">
      <c r="B38" s="114" t="s">
        <v>7</v>
      </c>
      <c r="C38" s="114"/>
      <c r="D38" s="114"/>
      <c r="E38" s="114"/>
      <c r="F38" s="114"/>
      <c r="G38" s="114"/>
      <c r="H38" s="114"/>
      <c r="I38" s="114"/>
      <c r="J38" s="82"/>
      <c r="K38" s="82">
        <v>0</v>
      </c>
      <c r="L38" s="82">
        <v>0</v>
      </c>
      <c r="M38" s="82">
        <v>0</v>
      </c>
      <c r="N38" s="82">
        <v>0</v>
      </c>
      <c r="O38" s="66">
        <f t="shared" si="4"/>
        <v>0</v>
      </c>
      <c r="Q38" s="1">
        <v>19</v>
      </c>
    </row>
    <row r="39" spans="2:20" ht="15.95" customHeight="1" x14ac:dyDescent="0.25">
      <c r="B39" s="114" t="s">
        <v>8</v>
      </c>
      <c r="C39" s="114"/>
      <c r="D39" s="114"/>
      <c r="E39" s="114"/>
      <c r="F39" s="114"/>
      <c r="G39" s="114"/>
      <c r="H39" s="114"/>
      <c r="I39" s="114"/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66">
        <f t="shared" si="4"/>
        <v>0</v>
      </c>
      <c r="Q39" s="1">
        <v>20</v>
      </c>
    </row>
    <row r="40" spans="2:20" ht="15.95" customHeight="1" x14ac:dyDescent="0.25">
      <c r="B40" s="114" t="s">
        <v>9</v>
      </c>
      <c r="C40" s="114"/>
      <c r="D40" s="114"/>
      <c r="E40" s="114"/>
      <c r="F40" s="114"/>
      <c r="G40" s="114"/>
      <c r="H40" s="114"/>
      <c r="I40" s="114"/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66">
        <f t="shared" si="4"/>
        <v>0</v>
      </c>
      <c r="Q40" s="1">
        <v>21</v>
      </c>
    </row>
    <row r="41" spans="2:20" ht="15.95" customHeight="1" x14ac:dyDescent="0.25">
      <c r="B41" s="114" t="s">
        <v>10</v>
      </c>
      <c r="C41" s="114"/>
      <c r="D41" s="114"/>
      <c r="E41" s="114"/>
      <c r="F41" s="114"/>
      <c r="G41" s="114"/>
      <c r="H41" s="114"/>
      <c r="I41" s="114"/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66">
        <f t="shared" si="4"/>
        <v>0</v>
      </c>
      <c r="Q41" s="1">
        <v>22</v>
      </c>
    </row>
    <row r="42" spans="2:20" ht="15.95" customHeight="1" x14ac:dyDescent="0.25">
      <c r="B42" s="114"/>
      <c r="C42" s="114"/>
      <c r="D42" s="114"/>
      <c r="E42" s="114"/>
      <c r="F42" s="114"/>
      <c r="G42" s="114"/>
      <c r="H42" s="114"/>
      <c r="I42" s="114"/>
      <c r="J42" s="82"/>
      <c r="K42" s="82"/>
      <c r="L42" s="82"/>
      <c r="M42" s="82"/>
      <c r="N42" s="82"/>
      <c r="O42" s="66">
        <f t="shared" si="4"/>
        <v>0</v>
      </c>
      <c r="Q42" s="1">
        <v>23</v>
      </c>
    </row>
    <row r="43" spans="2:20" ht="15.95" customHeight="1" x14ac:dyDescent="0.25">
      <c r="B43" s="119" t="s">
        <v>2</v>
      </c>
      <c r="C43" s="119"/>
      <c r="D43" s="119"/>
      <c r="E43" s="119"/>
      <c r="F43" s="119"/>
      <c r="G43" s="119"/>
      <c r="H43" s="119"/>
      <c r="I43" s="119"/>
      <c r="J43" s="76"/>
      <c r="K43" s="76"/>
      <c r="L43" s="76"/>
      <c r="M43" s="76"/>
      <c r="N43" s="76"/>
      <c r="O43" s="66"/>
      <c r="P43" s="5"/>
      <c r="Q43" s="1">
        <v>24</v>
      </c>
      <c r="R43" s="5"/>
    </row>
    <row r="44" spans="2:20" s="5" customFormat="1" ht="15.95" customHeight="1" x14ac:dyDescent="0.25">
      <c r="B44" s="126" t="s">
        <v>11</v>
      </c>
      <c r="C44" s="126"/>
      <c r="D44" s="126"/>
      <c r="E44" s="126"/>
      <c r="F44" s="126"/>
      <c r="G44" s="126"/>
      <c r="H44" s="126"/>
      <c r="I44" s="126"/>
      <c r="J44" s="84"/>
      <c r="K44" s="84"/>
      <c r="L44" s="84"/>
      <c r="M44" s="84"/>
      <c r="N44" s="84"/>
      <c r="O44" s="66">
        <f t="shared" si="4"/>
        <v>0</v>
      </c>
      <c r="Q44" s="1">
        <v>25</v>
      </c>
    </row>
    <row r="45" spans="2:20" s="5" customFormat="1" ht="15.95" customHeight="1" x14ac:dyDescent="0.25">
      <c r="B45" s="126" t="s">
        <v>12</v>
      </c>
      <c r="C45" s="126"/>
      <c r="D45" s="126"/>
      <c r="E45" s="126"/>
      <c r="F45" s="126"/>
      <c r="G45" s="126"/>
      <c r="H45" s="126"/>
      <c r="I45" s="126"/>
      <c r="J45" s="84">
        <v>0</v>
      </c>
      <c r="K45" s="84">
        <v>0</v>
      </c>
      <c r="L45" s="84">
        <v>0</v>
      </c>
      <c r="M45" s="84">
        <v>0</v>
      </c>
      <c r="N45" s="84">
        <v>0</v>
      </c>
      <c r="O45" s="66">
        <f t="shared" si="4"/>
        <v>0</v>
      </c>
      <c r="Q45" s="1">
        <v>26</v>
      </c>
    </row>
    <row r="46" spans="2:20" s="5" customFormat="1" ht="15.95" customHeight="1" x14ac:dyDescent="0.25">
      <c r="B46" s="126" t="s">
        <v>13</v>
      </c>
      <c r="C46" s="126"/>
      <c r="D46" s="126"/>
      <c r="E46" s="126"/>
      <c r="F46" s="126"/>
      <c r="G46" s="126"/>
      <c r="H46" s="126"/>
      <c r="I46" s="126"/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66">
        <f t="shared" si="4"/>
        <v>0</v>
      </c>
      <c r="Q46" s="1">
        <v>27</v>
      </c>
    </row>
    <row r="47" spans="2:20" s="5" customFormat="1" ht="15.95" customHeight="1" x14ac:dyDescent="0.25">
      <c r="B47" s="126" t="s">
        <v>17</v>
      </c>
      <c r="C47" s="126"/>
      <c r="D47" s="126"/>
      <c r="E47" s="126"/>
      <c r="F47" s="126"/>
      <c r="G47" s="126"/>
      <c r="H47" s="126"/>
      <c r="I47" s="126"/>
      <c r="J47" s="84"/>
      <c r="K47" s="84">
        <v>0</v>
      </c>
      <c r="L47" s="84">
        <v>0</v>
      </c>
      <c r="M47" s="84">
        <v>0</v>
      </c>
      <c r="N47" s="84">
        <v>0</v>
      </c>
      <c r="O47" s="66">
        <f t="shared" si="4"/>
        <v>0</v>
      </c>
      <c r="Q47" s="1">
        <v>28</v>
      </c>
      <c r="T47" s="54"/>
    </row>
    <row r="48" spans="2:20" s="5" customFormat="1" ht="15.95" customHeight="1" x14ac:dyDescent="0.25">
      <c r="B48" s="121" t="s">
        <v>89</v>
      </c>
      <c r="C48" s="121"/>
      <c r="D48" s="121"/>
      <c r="E48" s="121"/>
      <c r="F48" s="121"/>
      <c r="G48" s="121"/>
      <c r="H48" s="121"/>
      <c r="I48" s="121"/>
      <c r="J48" s="85"/>
      <c r="K48" s="85"/>
      <c r="L48" s="85"/>
      <c r="M48" s="85"/>
      <c r="N48" s="85"/>
      <c r="O48" s="66">
        <f t="shared" si="4"/>
        <v>0</v>
      </c>
      <c r="Q48" s="1">
        <v>29</v>
      </c>
      <c r="T48" s="54"/>
    </row>
    <row r="49" spans="2:20" s="5" customFormat="1" ht="15.95" customHeight="1" x14ac:dyDescent="0.25">
      <c r="B49" s="94" t="s">
        <v>72</v>
      </c>
      <c r="C49" s="94"/>
      <c r="D49" s="94"/>
      <c r="E49" s="94"/>
      <c r="F49" s="94"/>
      <c r="G49" s="94"/>
      <c r="H49" s="94"/>
      <c r="I49" s="94"/>
      <c r="J49" s="85">
        <v>0</v>
      </c>
      <c r="K49" s="85">
        <v>0</v>
      </c>
      <c r="L49" s="85">
        <v>0</v>
      </c>
      <c r="M49" s="85">
        <v>0</v>
      </c>
      <c r="N49" s="85">
        <v>0</v>
      </c>
      <c r="O49" s="66">
        <f t="shared" si="4"/>
        <v>0</v>
      </c>
      <c r="Q49" s="1"/>
      <c r="T49" s="54"/>
    </row>
    <row r="50" spans="2:20" s="5" customFormat="1" ht="15.95" customHeight="1" x14ac:dyDescent="0.25">
      <c r="B50" s="126"/>
      <c r="C50" s="126"/>
      <c r="D50" s="126"/>
      <c r="E50" s="126"/>
      <c r="F50" s="126"/>
      <c r="G50" s="126"/>
      <c r="H50" s="126"/>
      <c r="I50" s="126"/>
      <c r="J50" s="84"/>
      <c r="K50" s="84"/>
      <c r="L50" s="84"/>
      <c r="M50" s="84"/>
      <c r="N50" s="84"/>
      <c r="O50" s="66">
        <f t="shared" si="4"/>
        <v>0</v>
      </c>
      <c r="Q50" s="1">
        <v>30</v>
      </c>
      <c r="T50" s="54"/>
    </row>
    <row r="51" spans="2:20" s="5" customFormat="1" ht="15.95" customHeight="1" x14ac:dyDescent="0.25">
      <c r="B51" s="116"/>
      <c r="C51" s="116"/>
      <c r="D51" s="116"/>
      <c r="E51" s="116"/>
      <c r="F51" s="116"/>
      <c r="G51" s="116"/>
      <c r="H51" s="116"/>
      <c r="I51" s="116"/>
      <c r="J51" s="84"/>
      <c r="K51" s="84"/>
      <c r="L51" s="84"/>
      <c r="M51" s="84"/>
      <c r="N51" s="84"/>
      <c r="O51" s="66">
        <f t="shared" si="4"/>
        <v>0</v>
      </c>
      <c r="Q51" s="1"/>
      <c r="T51" s="54"/>
    </row>
    <row r="52" spans="2:20" s="5" customFormat="1" ht="15.95" customHeight="1" x14ac:dyDescent="0.25">
      <c r="B52" s="116"/>
      <c r="C52" s="116"/>
      <c r="D52" s="116"/>
      <c r="E52" s="116"/>
      <c r="F52" s="116"/>
      <c r="G52" s="116"/>
      <c r="H52" s="116"/>
      <c r="I52" s="116"/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66">
        <f t="shared" si="4"/>
        <v>0</v>
      </c>
      <c r="P52" s="1"/>
      <c r="Q52" s="1"/>
      <c r="R52" s="1"/>
      <c r="T52" s="54"/>
    </row>
    <row r="53" spans="2:20" ht="15.95" customHeight="1" x14ac:dyDescent="0.25">
      <c r="B53" s="114"/>
      <c r="C53" s="114"/>
      <c r="D53" s="114"/>
      <c r="E53" s="114"/>
      <c r="F53" s="114"/>
      <c r="G53" s="114"/>
      <c r="H53" s="114"/>
      <c r="I53" s="114"/>
      <c r="J53" s="72"/>
      <c r="K53" s="72"/>
      <c r="L53" s="72"/>
      <c r="M53" s="72"/>
      <c r="N53" s="72"/>
      <c r="O53" s="66"/>
      <c r="Q53" s="1">
        <v>31</v>
      </c>
      <c r="T53" s="43"/>
    </row>
    <row r="54" spans="2:20" ht="15.95" customHeight="1" x14ac:dyDescent="0.25">
      <c r="B54" s="119" t="s">
        <v>14</v>
      </c>
      <c r="C54" s="119"/>
      <c r="D54" s="119"/>
      <c r="E54" s="119"/>
      <c r="F54" s="119"/>
      <c r="G54" s="119"/>
      <c r="H54" s="119"/>
      <c r="I54" s="119"/>
      <c r="J54" s="86">
        <f>SUM(J28:J53)</f>
        <v>0</v>
      </c>
      <c r="K54" s="86">
        <f>SUM(K28:K53)</f>
        <v>0</v>
      </c>
      <c r="L54" s="86">
        <f>SUM(L28:L53)</f>
        <v>0</v>
      </c>
      <c r="M54" s="86">
        <f>SUM(M28:M53)</f>
        <v>0</v>
      </c>
      <c r="N54" s="86">
        <f>SUM(N28:N53)</f>
        <v>0</v>
      </c>
      <c r="O54" s="87">
        <f t="shared" si="4"/>
        <v>0</v>
      </c>
      <c r="Q54" s="1">
        <v>32</v>
      </c>
      <c r="T54" s="43"/>
    </row>
    <row r="55" spans="2:20" ht="15.95" customHeight="1" x14ac:dyDescent="0.25">
      <c r="B55" s="123" t="s">
        <v>19</v>
      </c>
      <c r="C55" s="123"/>
      <c r="D55" s="123"/>
      <c r="E55" s="123"/>
      <c r="F55" s="123"/>
      <c r="G55" s="123"/>
      <c r="H55" s="123"/>
      <c r="I55" s="123"/>
      <c r="J55" s="88">
        <f>SUM(J38:J41)</f>
        <v>0</v>
      </c>
      <c r="K55" s="88">
        <f>SUM(K38:K41)</f>
        <v>0</v>
      </c>
      <c r="L55" s="88">
        <f>SUM(L38:L41)</f>
        <v>0</v>
      </c>
      <c r="M55" s="88">
        <f>SUM(M38:M41)</f>
        <v>0</v>
      </c>
      <c r="N55" s="88">
        <f>SUM(N38:N41)</f>
        <v>0</v>
      </c>
      <c r="O55" s="87">
        <f t="shared" si="4"/>
        <v>0</v>
      </c>
      <c r="Q55" s="1">
        <v>33</v>
      </c>
      <c r="T55" s="43"/>
    </row>
    <row r="56" spans="2:20" ht="15.95" customHeight="1" x14ac:dyDescent="0.25">
      <c r="B56" s="123" t="s">
        <v>55</v>
      </c>
      <c r="C56" s="123"/>
      <c r="D56" s="123"/>
      <c r="E56" s="123"/>
      <c r="F56" s="123"/>
      <c r="G56" s="123"/>
      <c r="H56" s="123"/>
      <c r="I56" s="123"/>
      <c r="J56" s="107">
        <v>0</v>
      </c>
      <c r="K56" s="89">
        <f>K48</f>
        <v>0</v>
      </c>
      <c r="L56" s="89">
        <f>L48</f>
        <v>0</v>
      </c>
      <c r="M56" s="89">
        <f>M48</f>
        <v>0</v>
      </c>
      <c r="N56" s="89">
        <f>N48</f>
        <v>0</v>
      </c>
      <c r="O56" s="87">
        <f t="shared" si="4"/>
        <v>0</v>
      </c>
      <c r="Q56" s="1">
        <v>34</v>
      </c>
      <c r="T56" s="43"/>
    </row>
    <row r="57" spans="2:20" ht="15.95" customHeight="1" x14ac:dyDescent="0.25">
      <c r="B57" s="123" t="s">
        <v>54</v>
      </c>
      <c r="C57" s="123"/>
      <c r="D57" s="123"/>
      <c r="E57" s="123"/>
      <c r="F57" s="123"/>
      <c r="G57" s="123"/>
      <c r="H57" s="123"/>
      <c r="I57" s="123"/>
      <c r="J57" s="88">
        <f>J31</f>
        <v>0</v>
      </c>
      <c r="K57" s="88">
        <f>K31</f>
        <v>0</v>
      </c>
      <c r="L57" s="88">
        <f>L31</f>
        <v>0</v>
      </c>
      <c r="M57" s="88">
        <f>M31</f>
        <v>0</v>
      </c>
      <c r="N57" s="88">
        <f>N31</f>
        <v>0</v>
      </c>
      <c r="O57" s="87">
        <f t="shared" si="4"/>
        <v>0</v>
      </c>
      <c r="P57" s="6"/>
      <c r="Q57" s="1">
        <v>35</v>
      </c>
      <c r="R57" s="6"/>
      <c r="T57" s="43"/>
    </row>
    <row r="58" spans="2:20" ht="15.95" customHeight="1" x14ac:dyDescent="0.25">
      <c r="B58" s="50"/>
      <c r="C58" s="50"/>
      <c r="D58" s="50"/>
      <c r="E58" s="50"/>
      <c r="F58" s="50"/>
      <c r="G58" s="50"/>
      <c r="H58" s="50"/>
      <c r="I58" s="50"/>
      <c r="J58" s="90"/>
      <c r="K58" s="90"/>
      <c r="L58" s="90"/>
      <c r="M58" s="90"/>
      <c r="N58" s="90"/>
      <c r="O58" s="87"/>
      <c r="P58" s="6"/>
      <c r="R58" s="6"/>
      <c r="T58" s="43"/>
    </row>
    <row r="59" spans="2:20" s="6" customFormat="1" ht="15.95" customHeight="1" x14ac:dyDescent="0.25">
      <c r="B59" s="124" t="s">
        <v>64</v>
      </c>
      <c r="C59" s="124"/>
      <c r="D59" s="124"/>
      <c r="E59" s="124"/>
      <c r="F59" s="124"/>
      <c r="G59" s="124"/>
      <c r="H59" s="124"/>
      <c r="I59" s="124"/>
      <c r="J59" s="91">
        <f>J54-J55-J56-J57</f>
        <v>0</v>
      </c>
      <c r="K59" s="91">
        <f>K54-K55-K56-K57</f>
        <v>0</v>
      </c>
      <c r="L59" s="91">
        <f>L54-L55-L56-L57</f>
        <v>0</v>
      </c>
      <c r="M59" s="91">
        <f>M54-M55-M56-M57</f>
        <v>0</v>
      </c>
      <c r="N59" s="91">
        <f>N54-N55-N56-N57</f>
        <v>0</v>
      </c>
      <c r="O59" s="87">
        <f t="shared" si="4"/>
        <v>0</v>
      </c>
      <c r="P59" s="7"/>
      <c r="Q59" s="1">
        <v>36</v>
      </c>
      <c r="R59" s="7"/>
      <c r="T59" s="46"/>
    </row>
    <row r="60" spans="2:20" s="7" customFormat="1" ht="15.95" customHeight="1" x14ac:dyDescent="0.25">
      <c r="B60" s="125" t="s">
        <v>18</v>
      </c>
      <c r="C60" s="125"/>
      <c r="D60" s="125"/>
      <c r="E60" s="125"/>
      <c r="F60" s="125"/>
      <c r="G60" s="125"/>
      <c r="H60" s="125"/>
      <c r="I60" s="125"/>
      <c r="J60" s="86">
        <f>J59*0.38</f>
        <v>0</v>
      </c>
      <c r="K60" s="86">
        <f>K59*0.38</f>
        <v>0</v>
      </c>
      <c r="L60" s="86">
        <f>L59*0.38</f>
        <v>0</v>
      </c>
      <c r="M60" s="86">
        <f>M59*0.38</f>
        <v>0</v>
      </c>
      <c r="N60" s="86">
        <f>N59*0.38</f>
        <v>0</v>
      </c>
      <c r="O60" s="87">
        <f t="shared" si="4"/>
        <v>0</v>
      </c>
      <c r="P60" s="1"/>
      <c r="Q60" s="1">
        <v>37</v>
      </c>
      <c r="R60" s="1"/>
      <c r="T60" s="55"/>
    </row>
    <row r="61" spans="2:20" ht="15.95" customHeight="1" x14ac:dyDescent="0.25">
      <c r="B61" s="122" t="s">
        <v>15</v>
      </c>
      <c r="C61" s="122"/>
      <c r="D61" s="122"/>
      <c r="E61" s="122"/>
      <c r="F61" s="122"/>
      <c r="G61" s="122"/>
      <c r="H61" s="122"/>
      <c r="I61" s="122"/>
      <c r="J61" s="92">
        <f>J60+J54</f>
        <v>0</v>
      </c>
      <c r="K61" s="92">
        <f>K60+K54</f>
        <v>0</v>
      </c>
      <c r="L61" s="92">
        <f>L60+L54</f>
        <v>0</v>
      </c>
      <c r="M61" s="92">
        <f>M60+M54</f>
        <v>0</v>
      </c>
      <c r="N61" s="92">
        <f>N60+N54</f>
        <v>0</v>
      </c>
      <c r="O61" s="93">
        <f>SUM(J61:N61)</f>
        <v>0</v>
      </c>
      <c r="Q61" s="1">
        <v>38</v>
      </c>
      <c r="T61" s="43"/>
    </row>
    <row r="62" spans="2:20" ht="15.95" customHeight="1" x14ac:dyDescent="0.3">
      <c r="J62" s="11"/>
      <c r="K62" s="11"/>
      <c r="L62" s="11"/>
      <c r="M62" s="11"/>
      <c r="N62" s="11"/>
      <c r="O62" s="13"/>
      <c r="P62" s="8"/>
      <c r="Q62" s="1">
        <v>39</v>
      </c>
    </row>
    <row r="63" spans="2:20" ht="15.95" customHeight="1" x14ac:dyDescent="0.3">
      <c r="J63" s="11"/>
      <c r="K63" s="11"/>
      <c r="L63" s="11"/>
      <c r="M63" s="11"/>
      <c r="N63" s="11"/>
      <c r="O63" s="13"/>
      <c r="Q63" s="1">
        <v>41</v>
      </c>
    </row>
    <row r="64" spans="2:20" ht="15.95" customHeight="1" x14ac:dyDescent="0.3">
      <c r="B64" s="1" t="s">
        <v>56</v>
      </c>
      <c r="J64" s="11"/>
      <c r="K64" s="11"/>
      <c r="L64" s="11"/>
      <c r="M64" s="11"/>
      <c r="N64" s="11"/>
      <c r="O64" s="13"/>
      <c r="Q64" s="1">
        <v>42</v>
      </c>
    </row>
    <row r="65" spans="2:17" ht="15.95" customHeight="1" x14ac:dyDescent="0.3">
      <c r="B65" s="1" t="s">
        <v>16</v>
      </c>
      <c r="J65" s="11"/>
      <c r="K65" s="11"/>
      <c r="L65" s="11"/>
      <c r="M65" s="11"/>
      <c r="N65" s="11"/>
      <c r="O65" s="13"/>
      <c r="Q65" s="1">
        <v>43</v>
      </c>
    </row>
    <row r="66" spans="2:17" ht="15.95" customHeight="1" x14ac:dyDescent="0.3">
      <c r="J66" s="11"/>
      <c r="K66" s="11"/>
      <c r="L66" s="11"/>
      <c r="M66" s="11"/>
      <c r="N66" s="11"/>
      <c r="O66" s="13"/>
      <c r="Q66" s="1">
        <v>44</v>
      </c>
    </row>
    <row r="67" spans="2:17" ht="15.95" customHeight="1" x14ac:dyDescent="0.3">
      <c r="B67" s="1" t="s">
        <v>92</v>
      </c>
      <c r="J67" s="11"/>
      <c r="K67" s="11"/>
      <c r="L67" s="11"/>
      <c r="M67" s="11"/>
      <c r="N67" s="11"/>
      <c r="O67" s="13"/>
      <c r="Q67" s="1">
        <v>45</v>
      </c>
    </row>
    <row r="68" spans="2:17" ht="15.95" customHeight="1" x14ac:dyDescent="0.3">
      <c r="J68" s="11"/>
      <c r="K68" s="11"/>
      <c r="L68" s="11"/>
      <c r="M68" s="11"/>
      <c r="N68" s="11"/>
      <c r="O68" s="13"/>
      <c r="Q68" s="1">
        <v>46</v>
      </c>
    </row>
    <row r="69" spans="2:17" ht="15.95" customHeight="1" x14ac:dyDescent="0.3">
      <c r="Q69" s="1">
        <v>47</v>
      </c>
    </row>
    <row r="70" spans="2:17" ht="15.95" customHeight="1" x14ac:dyDescent="0.3">
      <c r="Q70" s="1">
        <v>48</v>
      </c>
    </row>
    <row r="71" spans="2:17" ht="15.95" customHeight="1" x14ac:dyDescent="0.3">
      <c r="Q71" s="1">
        <v>49</v>
      </c>
    </row>
    <row r="72" spans="2:17" ht="15.95" customHeight="1" x14ac:dyDescent="0.3">
      <c r="Q72" s="1">
        <v>50</v>
      </c>
    </row>
    <row r="73" spans="2:17" ht="15.95" customHeight="1" x14ac:dyDescent="0.3">
      <c r="Q73" s="1">
        <v>51</v>
      </c>
    </row>
    <row r="74" spans="2:17" ht="15.95" customHeight="1" x14ac:dyDescent="0.3">
      <c r="Q74" s="1">
        <v>52</v>
      </c>
    </row>
    <row r="75" spans="2:17" ht="15.95" customHeight="1" x14ac:dyDescent="0.3">
      <c r="Q75" s="1">
        <v>53</v>
      </c>
    </row>
    <row r="76" spans="2:17" ht="15.95" customHeight="1" x14ac:dyDescent="0.3">
      <c r="Q76" s="1">
        <v>54</v>
      </c>
    </row>
    <row r="77" spans="2:17" ht="15.95" customHeight="1" x14ac:dyDescent="0.3">
      <c r="Q77" s="1">
        <v>55</v>
      </c>
    </row>
    <row r="78" spans="2:17" ht="15.95" customHeight="1" x14ac:dyDescent="0.3">
      <c r="Q78" s="1">
        <v>56</v>
      </c>
    </row>
    <row r="79" spans="2:17" ht="15.95" customHeight="1" x14ac:dyDescent="0.3">
      <c r="Q79" s="1">
        <v>57</v>
      </c>
    </row>
    <row r="80" spans="2:17" ht="15.95" customHeight="1" x14ac:dyDescent="0.3">
      <c r="Q80" s="1">
        <v>58</v>
      </c>
    </row>
    <row r="81" spans="17:17" ht="15.95" customHeight="1" x14ac:dyDescent="0.3">
      <c r="Q81" s="1">
        <v>59</v>
      </c>
    </row>
    <row r="82" spans="17:17" ht="15.95" customHeight="1" x14ac:dyDescent="0.3">
      <c r="Q82" s="1">
        <v>60</v>
      </c>
    </row>
    <row r="83" spans="17:17" ht="15.95" customHeight="1" x14ac:dyDescent="0.3">
      <c r="Q83" s="1">
        <v>61</v>
      </c>
    </row>
    <row r="84" spans="17:17" ht="15.95" customHeight="1" x14ac:dyDescent="0.3">
      <c r="Q84" s="1">
        <v>62</v>
      </c>
    </row>
    <row r="85" spans="17:17" ht="15.95" customHeight="1" x14ac:dyDescent="0.3">
      <c r="Q85" s="1">
        <v>63</v>
      </c>
    </row>
    <row r="86" spans="17:17" ht="15.95" customHeight="1" x14ac:dyDescent="0.3">
      <c r="Q86" s="1">
        <v>64</v>
      </c>
    </row>
    <row r="87" spans="17:17" ht="15.95" customHeight="1" x14ac:dyDescent="0.3">
      <c r="Q87" s="1">
        <v>65</v>
      </c>
    </row>
    <row r="88" spans="17:17" ht="15.95" customHeight="1" x14ac:dyDescent="0.3">
      <c r="Q88" s="1">
        <v>66</v>
      </c>
    </row>
    <row r="89" spans="17:17" ht="15.95" customHeight="1" x14ac:dyDescent="0.3">
      <c r="Q89" s="1">
        <v>67</v>
      </c>
    </row>
    <row r="90" spans="17:17" ht="15.95" customHeight="1" x14ac:dyDescent="0.3">
      <c r="Q90" s="1">
        <v>68</v>
      </c>
    </row>
    <row r="91" spans="17:17" ht="15.95" customHeight="1" x14ac:dyDescent="0.3">
      <c r="Q91" s="1">
        <v>69</v>
      </c>
    </row>
    <row r="92" spans="17:17" ht="15.95" customHeight="1" x14ac:dyDescent="0.3">
      <c r="Q92" s="1">
        <v>70</v>
      </c>
    </row>
    <row r="93" spans="17:17" ht="15.95" customHeight="1" x14ac:dyDescent="0.3">
      <c r="Q93" s="1">
        <v>71</v>
      </c>
    </row>
    <row r="94" spans="17:17" ht="15.95" customHeight="1" x14ac:dyDescent="0.3">
      <c r="Q94" s="1">
        <v>72</v>
      </c>
    </row>
    <row r="95" spans="17:17" ht="15.95" customHeight="1" x14ac:dyDescent="0.3">
      <c r="Q95" s="1">
        <v>73</v>
      </c>
    </row>
    <row r="96" spans="17:17" ht="15.95" customHeight="1" x14ac:dyDescent="0.3">
      <c r="Q96" s="1">
        <v>74</v>
      </c>
    </row>
    <row r="97" spans="17:17" ht="15.95" customHeight="1" x14ac:dyDescent="0.3">
      <c r="Q97" s="1">
        <v>75</v>
      </c>
    </row>
    <row r="98" spans="17:17" ht="15.95" customHeight="1" x14ac:dyDescent="0.3">
      <c r="Q98" s="1">
        <v>76</v>
      </c>
    </row>
    <row r="99" spans="17:17" ht="15.95" customHeight="1" x14ac:dyDescent="0.3">
      <c r="Q99" s="1">
        <v>77</v>
      </c>
    </row>
    <row r="100" spans="17:17" ht="15.95" customHeight="1" x14ac:dyDescent="0.3">
      <c r="Q100" s="1">
        <v>78</v>
      </c>
    </row>
    <row r="101" spans="17:17" ht="15.95" customHeight="1" x14ac:dyDescent="0.3">
      <c r="Q101" s="1">
        <v>79</v>
      </c>
    </row>
    <row r="102" spans="17:17" ht="15.95" customHeight="1" x14ac:dyDescent="0.3">
      <c r="Q102" s="1">
        <v>80</v>
      </c>
    </row>
    <row r="103" spans="17:17" ht="15.95" customHeight="1" x14ac:dyDescent="0.3">
      <c r="Q103" s="1">
        <v>81</v>
      </c>
    </row>
    <row r="104" spans="17:17" ht="15.95" customHeight="1" x14ac:dyDescent="0.3">
      <c r="Q104" s="1">
        <v>82</v>
      </c>
    </row>
    <row r="105" spans="17:17" ht="15.95" customHeight="1" x14ac:dyDescent="0.3">
      <c r="Q105" s="1">
        <v>83</v>
      </c>
    </row>
    <row r="106" spans="17:17" ht="15.95" customHeight="1" x14ac:dyDescent="0.3">
      <c r="Q106" s="1">
        <v>84</v>
      </c>
    </row>
    <row r="107" spans="17:17" ht="15.95" customHeight="1" x14ac:dyDescent="0.3">
      <c r="Q107" s="1">
        <v>85</v>
      </c>
    </row>
    <row r="108" spans="17:17" ht="15.95" customHeight="1" x14ac:dyDescent="0.3">
      <c r="Q108" s="1">
        <v>86</v>
      </c>
    </row>
    <row r="109" spans="17:17" ht="15.95" customHeight="1" x14ac:dyDescent="0.3">
      <c r="Q109" s="1">
        <v>87</v>
      </c>
    </row>
    <row r="110" spans="17:17" ht="15.95" customHeight="1" x14ac:dyDescent="0.3">
      <c r="Q110" s="1">
        <v>88</v>
      </c>
    </row>
    <row r="111" spans="17:17" ht="15.95" customHeight="1" x14ac:dyDescent="0.3">
      <c r="Q111" s="1">
        <v>89</v>
      </c>
    </row>
    <row r="112" spans="17:17" ht="15.95" customHeight="1" x14ac:dyDescent="0.3">
      <c r="Q112" s="1">
        <v>90</v>
      </c>
    </row>
    <row r="113" spans="17:17" ht="15.95" customHeight="1" x14ac:dyDescent="0.3">
      <c r="Q113" s="1">
        <v>91</v>
      </c>
    </row>
    <row r="114" spans="17:17" ht="15.95" customHeight="1" x14ac:dyDescent="0.3">
      <c r="Q114" s="1">
        <v>92</v>
      </c>
    </row>
    <row r="115" spans="17:17" ht="15.95" customHeight="1" x14ac:dyDescent="0.3">
      <c r="Q115" s="1">
        <v>93</v>
      </c>
    </row>
    <row r="116" spans="17:17" ht="15.95" customHeight="1" x14ac:dyDescent="0.3">
      <c r="Q116" s="1">
        <v>94</v>
      </c>
    </row>
    <row r="117" spans="17:17" ht="15.95" customHeight="1" x14ac:dyDescent="0.3">
      <c r="Q117" s="1">
        <v>95</v>
      </c>
    </row>
    <row r="118" spans="17:17" ht="15.95" customHeight="1" x14ac:dyDescent="0.3">
      <c r="Q118" s="1">
        <v>96</v>
      </c>
    </row>
    <row r="119" spans="17:17" ht="15.95" customHeight="1" x14ac:dyDescent="0.3">
      <c r="Q119" s="1">
        <v>97</v>
      </c>
    </row>
    <row r="120" spans="17:17" ht="15.95" customHeight="1" x14ac:dyDescent="0.3">
      <c r="Q120" s="1">
        <v>98</v>
      </c>
    </row>
    <row r="121" spans="17:17" ht="15.95" customHeight="1" x14ac:dyDescent="0.3">
      <c r="Q121" s="1">
        <v>99</v>
      </c>
    </row>
    <row r="122" spans="17:17" ht="15.95" customHeight="1" x14ac:dyDescent="0.3">
      <c r="Q122" s="1">
        <v>100</v>
      </c>
    </row>
  </sheetData>
  <mergeCells count="40">
    <mergeCell ref="C20:E20"/>
    <mergeCell ref="C21:E21"/>
    <mergeCell ref="C23:E23"/>
    <mergeCell ref="B50:I50"/>
    <mergeCell ref="C24:E24"/>
    <mergeCell ref="B22:F22"/>
    <mergeCell ref="H22:N22"/>
    <mergeCell ref="C32:I32"/>
    <mergeCell ref="B43:I43"/>
    <mergeCell ref="B44:I44"/>
    <mergeCell ref="B45:I45"/>
    <mergeCell ref="B46:I46"/>
    <mergeCell ref="B47:I47"/>
    <mergeCell ref="B39:I39"/>
    <mergeCell ref="B42:I42"/>
    <mergeCell ref="B34:I34"/>
    <mergeCell ref="B61:I61"/>
    <mergeCell ref="B55:I55"/>
    <mergeCell ref="B56:I56"/>
    <mergeCell ref="B57:I57"/>
    <mergeCell ref="B59:I59"/>
    <mergeCell ref="B60:I60"/>
    <mergeCell ref="B54:I54"/>
    <mergeCell ref="B53:I53"/>
    <mergeCell ref="B35:I35"/>
    <mergeCell ref="B37:I37"/>
    <mergeCell ref="B51:I51"/>
    <mergeCell ref="B52:I52"/>
    <mergeCell ref="D26:I26"/>
    <mergeCell ref="D27:I27"/>
    <mergeCell ref="C28:I28"/>
    <mergeCell ref="B29:N29"/>
    <mergeCell ref="C31:I31"/>
    <mergeCell ref="B33:I33"/>
    <mergeCell ref="B40:I40"/>
    <mergeCell ref="B30:I30"/>
    <mergeCell ref="B41:I41"/>
    <mergeCell ref="B36:I36"/>
    <mergeCell ref="B48:I48"/>
    <mergeCell ref="B38:I38"/>
  </mergeCells>
  <phoneticPr fontId="2" type="noConversion"/>
  <pageMargins left="0.7" right="0.7" top="0.75" bottom="0.75" header="0.3" footer="0.3"/>
  <pageSetup scale="48" orientation="portrait" horizontalDpi="1200" verticalDpi="1200"/>
  <headerFooter alignWithMargins="0">
    <oddFooter>&amp;C&amp;F&amp;D</oddFooter>
  </headerFooter>
  <ignoredErrors>
    <ignoredError sqref="F14:F18 K56:N56 J20:N21 J23:J24 J26:J28 K23:N23 K26:K28 L26:M26 L28:N28 N26 K24:N24" unlockedFormula="1"/>
  </ignoredErrors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'List Data'!$H$4:$H$6</xm:f>
          </x14:formula1>
          <xm:sqref>E14:E18</xm:sqref>
        </x14:dataValidation>
        <x14:dataValidation type="list" allowBlank="1" showInputMessage="1" showErrorMessage="1" xr:uid="{00000000-0002-0000-0000-000001000000}">
          <x14:formula1>
            <xm:f>'List Data'!$E$3:$E$6</xm:f>
          </x14:formula1>
          <xm:sqref>H14:H18</xm:sqref>
        </x14:dataValidation>
        <x14:dataValidation type="list" allowBlank="1" showInputMessage="1" showErrorMessage="1" xr:uid="{00000000-0002-0000-0000-000002000000}">
          <x14:formula1>
            <xm:f>'List Data'!$H$19:$H$20</xm:f>
          </x14:formula1>
          <xm:sqref>C26</xm:sqref>
        </x14:dataValidation>
        <x14:dataValidation type="list" allowBlank="1" showInputMessage="1" showErrorMessage="1" xr:uid="{00000000-0002-0000-0000-000003000000}">
          <x14:formula1>
            <xm:f>'List Data'!$H$24:$H$25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15"/>
  <sheetViews>
    <sheetView workbookViewId="0">
      <selection activeCell="H12" sqref="H12"/>
    </sheetView>
  </sheetViews>
  <sheetFormatPr defaultColWidth="9" defaultRowHeight="15" x14ac:dyDescent="0.25"/>
  <cols>
    <col min="1" max="1" width="44.375" style="16" customWidth="1"/>
    <col min="2" max="3" width="7.625" style="18" customWidth="1"/>
    <col min="4" max="5" width="14.625" style="18" customWidth="1"/>
    <col min="6" max="6" width="26.875" style="18" customWidth="1"/>
    <col min="7" max="16384" width="9" style="14"/>
  </cols>
  <sheetData>
    <row r="1" spans="1:7" ht="35.25" customHeight="1" x14ac:dyDescent="0.25">
      <c r="A1" s="127" t="s">
        <v>23</v>
      </c>
      <c r="B1" s="128"/>
      <c r="C1" s="128"/>
      <c r="D1" s="128"/>
      <c r="E1" s="128"/>
      <c r="F1" s="129"/>
    </row>
    <row r="2" spans="1:7" ht="30.75" thickBot="1" x14ac:dyDescent="0.3">
      <c r="A2" s="34" t="s">
        <v>24</v>
      </c>
      <c r="B2" s="35" t="s">
        <v>21</v>
      </c>
      <c r="C2" s="35" t="s">
        <v>25</v>
      </c>
      <c r="D2" s="35" t="s">
        <v>26</v>
      </c>
      <c r="E2" s="35" t="s">
        <v>27</v>
      </c>
      <c r="F2" s="36" t="s">
        <v>28</v>
      </c>
      <c r="G2" s="15"/>
    </row>
    <row r="3" spans="1:7" ht="45" x14ac:dyDescent="0.25">
      <c r="A3" s="99" t="s">
        <v>79</v>
      </c>
      <c r="B3" s="30">
        <v>0.32500000000000001</v>
      </c>
      <c r="C3" s="31">
        <v>0.4</v>
      </c>
      <c r="D3" s="32">
        <v>622015</v>
      </c>
      <c r="E3" s="32" t="s">
        <v>29</v>
      </c>
      <c r="F3" s="33" t="s">
        <v>30</v>
      </c>
    </row>
    <row r="4" spans="1:7" ht="45" x14ac:dyDescent="0.25">
      <c r="A4" s="100" t="s">
        <v>80</v>
      </c>
      <c r="B4" s="20">
        <v>0.32500000000000001</v>
      </c>
      <c r="C4" s="22">
        <v>0.4</v>
      </c>
      <c r="D4" s="21">
        <v>622005</v>
      </c>
      <c r="E4" s="21" t="s">
        <v>29</v>
      </c>
      <c r="F4" s="19" t="s">
        <v>30</v>
      </c>
    </row>
    <row r="5" spans="1:7" ht="30" customHeight="1" x14ac:dyDescent="0.25">
      <c r="A5" s="28" t="s">
        <v>32</v>
      </c>
      <c r="B5" s="101">
        <v>0</v>
      </c>
      <c r="C5" s="101">
        <v>0</v>
      </c>
      <c r="D5" s="21">
        <v>624010</v>
      </c>
      <c r="E5" s="21">
        <v>624010</v>
      </c>
      <c r="F5" s="19" t="s">
        <v>33</v>
      </c>
    </row>
    <row r="6" spans="1:7" ht="40.35" customHeight="1" x14ac:dyDescent="0.25">
      <c r="A6" s="28" t="s">
        <v>34</v>
      </c>
      <c r="B6" s="23">
        <v>7.6499999999999999E-2</v>
      </c>
      <c r="C6" s="22">
        <v>0.11</v>
      </c>
      <c r="D6" s="21" t="s">
        <v>29</v>
      </c>
      <c r="E6" s="21">
        <v>624005</v>
      </c>
      <c r="F6" s="19" t="s">
        <v>33</v>
      </c>
    </row>
    <row r="7" spans="1:7" ht="40.35" customHeight="1" x14ac:dyDescent="0.25">
      <c r="A7" s="28" t="s">
        <v>35</v>
      </c>
      <c r="B7" s="23">
        <v>0.32500000000000001</v>
      </c>
      <c r="C7" s="22">
        <v>0.4</v>
      </c>
      <c r="D7" s="21">
        <v>621005</v>
      </c>
      <c r="E7" s="21">
        <v>621005</v>
      </c>
      <c r="F7" s="19" t="s">
        <v>33</v>
      </c>
    </row>
    <row r="8" spans="1:7" ht="40.35" customHeight="1" x14ac:dyDescent="0.25">
      <c r="A8" s="28" t="s">
        <v>77</v>
      </c>
      <c r="B8" s="23">
        <v>0.32500000000000001</v>
      </c>
      <c r="C8" s="22">
        <v>0.4</v>
      </c>
      <c r="D8" s="21" t="s">
        <v>36</v>
      </c>
      <c r="E8" s="21" t="s">
        <v>36</v>
      </c>
      <c r="F8" s="19" t="s">
        <v>30</v>
      </c>
    </row>
    <row r="9" spans="1:7" ht="40.35" customHeight="1" x14ac:dyDescent="0.25">
      <c r="A9" s="28" t="s">
        <v>37</v>
      </c>
      <c r="B9" s="23">
        <v>7.6499999999999999E-2</v>
      </c>
      <c r="C9" s="22">
        <v>0.11</v>
      </c>
      <c r="D9" s="21">
        <v>623010</v>
      </c>
      <c r="E9" s="21">
        <v>623010</v>
      </c>
      <c r="F9" s="19" t="s">
        <v>33</v>
      </c>
    </row>
    <row r="10" spans="1:7" ht="40.35" customHeight="1" x14ac:dyDescent="0.25">
      <c r="A10" s="29" t="s">
        <v>38</v>
      </c>
      <c r="B10" s="25">
        <v>7.6499999999999999E-2</v>
      </c>
      <c r="C10" s="26">
        <v>0.11</v>
      </c>
      <c r="D10" s="27" t="s">
        <v>39</v>
      </c>
      <c r="E10" s="27" t="s">
        <v>39</v>
      </c>
      <c r="F10" s="24" t="s">
        <v>31</v>
      </c>
    </row>
    <row r="11" spans="1:7" x14ac:dyDescent="0.25">
      <c r="A11" s="130"/>
      <c r="B11" s="131"/>
      <c r="C11" s="131"/>
      <c r="D11" s="131"/>
      <c r="E11" s="131"/>
      <c r="F11" s="132"/>
    </row>
    <row r="12" spans="1:7" ht="21.95" customHeight="1" x14ac:dyDescent="0.25">
      <c r="A12" s="133" t="s">
        <v>78</v>
      </c>
      <c r="B12" s="134"/>
      <c r="C12" s="134"/>
      <c r="D12" s="134"/>
      <c r="E12" s="135"/>
      <c r="F12" s="136"/>
    </row>
    <row r="13" spans="1:7" x14ac:dyDescent="0.25">
      <c r="A13" s="130"/>
      <c r="B13" s="131"/>
      <c r="C13" s="131"/>
      <c r="D13" s="131"/>
      <c r="E13" s="131"/>
      <c r="F13" s="132"/>
    </row>
    <row r="14" spans="1:7" s="16" customFormat="1" ht="63" customHeight="1" x14ac:dyDescent="0.25">
      <c r="A14" s="137" t="s">
        <v>40</v>
      </c>
      <c r="B14" s="138"/>
      <c r="C14" s="138"/>
      <c r="D14" s="138"/>
      <c r="E14" s="139"/>
      <c r="F14" s="140"/>
    </row>
    <row r="15" spans="1:7" s="17" customFormat="1" x14ac:dyDescent="0.25">
      <c r="A15" s="17" t="s">
        <v>41</v>
      </c>
    </row>
  </sheetData>
  <mergeCells count="5">
    <mergeCell ref="A1:F1"/>
    <mergeCell ref="A11:F11"/>
    <mergeCell ref="A12:F12"/>
    <mergeCell ref="A13:F13"/>
    <mergeCell ref="A14:F14"/>
  </mergeCells>
  <phoneticPr fontId="2" type="noConversion"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"/>
  <sheetViews>
    <sheetView workbookViewId="0">
      <selection activeCell="E43" sqref="E43"/>
    </sheetView>
  </sheetViews>
  <sheetFormatPr defaultColWidth="11" defaultRowHeight="12.75" x14ac:dyDescent="0.2"/>
  <sheetData/>
  <sheetProtection sheet="1"/>
  <phoneticPr fontId="2" type="noConversion"/>
  <pageMargins left="0.75" right="0.75" top="1" bottom="1" header="0.5" footer="0.5"/>
  <pageSetup orientation="portrait" horizontalDpi="0" verticalDpi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8"/>
  <sheetViews>
    <sheetView topLeftCell="A2" workbookViewId="0">
      <selection activeCell="C3" sqref="C3:L31"/>
    </sheetView>
  </sheetViews>
  <sheetFormatPr defaultColWidth="8.875" defaultRowHeight="12.75" x14ac:dyDescent="0.2"/>
  <sheetData>
    <row r="1" spans="1:28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">
      <c r="A3" s="42"/>
      <c r="B3" s="42"/>
      <c r="C3" s="109"/>
      <c r="D3" s="109"/>
      <c r="E3" s="109" t="s">
        <v>61</v>
      </c>
      <c r="F3" s="109"/>
      <c r="G3" s="109"/>
      <c r="H3" s="109"/>
      <c r="I3" s="109"/>
      <c r="J3" s="109"/>
      <c r="K3" s="109"/>
      <c r="L3" s="109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">
      <c r="A4" s="42"/>
      <c r="B4" s="42"/>
      <c r="C4" s="109"/>
      <c r="D4" s="109"/>
      <c r="E4" s="109" t="s">
        <v>60</v>
      </c>
      <c r="F4" s="109"/>
      <c r="G4" s="109"/>
      <c r="H4" s="109">
        <v>9</v>
      </c>
      <c r="I4" s="109"/>
      <c r="J4" s="109"/>
      <c r="K4" s="109"/>
      <c r="L4" s="109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x14ac:dyDescent="0.2">
      <c r="A5" s="42"/>
      <c r="B5" s="42"/>
      <c r="C5" s="109"/>
      <c r="D5" s="109"/>
      <c r="E5" s="109" t="s">
        <v>62</v>
      </c>
      <c r="F5" s="109"/>
      <c r="G5" s="109"/>
      <c r="H5" s="109">
        <v>12</v>
      </c>
      <c r="I5" s="109"/>
      <c r="J5" s="109"/>
      <c r="K5" s="109"/>
      <c r="L5" s="109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x14ac:dyDescent="0.2">
      <c r="A6" s="42"/>
      <c r="B6" s="42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x14ac:dyDescent="0.2">
      <c r="A7" s="42"/>
      <c r="B7" s="42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x14ac:dyDescent="0.2">
      <c r="A8" s="42"/>
      <c r="B8" s="42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28" x14ac:dyDescent="0.2">
      <c r="A9" s="42"/>
      <c r="B9" s="4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x14ac:dyDescent="0.2">
      <c r="A10" s="42"/>
      <c r="B10" s="42"/>
      <c r="C10" s="109"/>
      <c r="D10" s="109"/>
      <c r="E10" s="110">
        <v>7.6499999999999999E-2</v>
      </c>
      <c r="F10" s="109"/>
      <c r="G10" s="109"/>
      <c r="H10" s="111">
        <v>0.125</v>
      </c>
      <c r="I10" s="109"/>
      <c r="J10" s="109"/>
      <c r="K10" s="109"/>
      <c r="L10" s="109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28" x14ac:dyDescent="0.2">
      <c r="A11" s="42"/>
      <c r="B11" s="42"/>
      <c r="C11" s="109"/>
      <c r="D11" s="109"/>
      <c r="E11" s="109"/>
      <c r="F11" s="109"/>
      <c r="G11" s="109"/>
      <c r="H11" s="112">
        <v>0.25</v>
      </c>
      <c r="I11" s="109"/>
      <c r="J11" s="109"/>
      <c r="K11" s="109"/>
      <c r="L11" s="109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x14ac:dyDescent="0.2">
      <c r="A12" s="42"/>
      <c r="B12" s="42"/>
      <c r="C12" s="109"/>
      <c r="D12" s="109"/>
      <c r="E12" s="109"/>
      <c r="F12" s="109"/>
      <c r="G12" s="109"/>
      <c r="H12" s="111">
        <v>0.375</v>
      </c>
      <c r="I12" s="109"/>
      <c r="J12" s="109"/>
      <c r="K12" s="109"/>
      <c r="L12" s="109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x14ac:dyDescent="0.2">
      <c r="A13" s="42"/>
      <c r="B13" s="42"/>
      <c r="C13" s="109"/>
      <c r="D13" s="109"/>
      <c r="E13" s="109"/>
      <c r="F13" s="109"/>
      <c r="G13" s="109"/>
      <c r="H13" s="112">
        <v>0.5</v>
      </c>
      <c r="I13" s="109"/>
      <c r="J13" s="109"/>
      <c r="K13" s="109"/>
      <c r="L13" s="109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x14ac:dyDescent="0.2">
      <c r="A14" s="42"/>
      <c r="B14" s="42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x14ac:dyDescent="0.2">
      <c r="A15" s="42"/>
      <c r="B15" s="42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x14ac:dyDescent="0.2">
      <c r="A16" s="42"/>
      <c r="B16" s="42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x14ac:dyDescent="0.2">
      <c r="A17" s="42"/>
      <c r="B17" s="42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1:28" x14ac:dyDescent="0.2">
      <c r="A18" s="42"/>
      <c r="B18" s="42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</row>
    <row r="19" spans="1:28" x14ac:dyDescent="0.2">
      <c r="A19" s="42"/>
      <c r="B19" s="42"/>
      <c r="C19" s="109"/>
      <c r="D19" s="109"/>
      <c r="E19" s="109"/>
      <c r="F19" s="109"/>
      <c r="G19" s="109"/>
      <c r="H19" s="110">
        <v>0.32500000000000001</v>
      </c>
      <c r="I19" s="109"/>
      <c r="J19" s="109"/>
      <c r="K19" s="109"/>
      <c r="L19" s="109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 spans="1:28" x14ac:dyDescent="0.2">
      <c r="A20" s="42"/>
      <c r="B20" s="42"/>
      <c r="C20" s="109"/>
      <c r="D20" s="109"/>
      <c r="E20" s="109"/>
      <c r="F20" s="109"/>
      <c r="G20" s="109"/>
      <c r="H20" s="113">
        <v>0.4</v>
      </c>
      <c r="I20" s="109"/>
      <c r="J20" s="109"/>
      <c r="K20" s="109"/>
      <c r="L20" s="10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</row>
    <row r="21" spans="1:28" x14ac:dyDescent="0.2">
      <c r="A21" s="42"/>
      <c r="B21" s="42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1:28" x14ac:dyDescent="0.2">
      <c r="A22" s="42"/>
      <c r="B22" s="42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</row>
    <row r="23" spans="1:28" x14ac:dyDescent="0.2">
      <c r="A23" s="42"/>
      <c r="B23" s="42"/>
      <c r="C23" s="109"/>
      <c r="D23" s="109"/>
      <c r="E23" s="109"/>
      <c r="F23" s="109"/>
      <c r="G23" s="109"/>
      <c r="H23" s="113"/>
      <c r="I23" s="109"/>
      <c r="J23" s="109"/>
      <c r="K23" s="109"/>
      <c r="L23" s="109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x14ac:dyDescent="0.2">
      <c r="A24" s="42"/>
      <c r="B24" s="42"/>
      <c r="C24" s="109"/>
      <c r="D24" s="109"/>
      <c r="E24" s="109"/>
      <c r="F24" s="109"/>
      <c r="G24" s="109"/>
      <c r="H24" s="110">
        <v>7.6499999999999999E-2</v>
      </c>
      <c r="I24" s="109"/>
      <c r="J24" s="109"/>
      <c r="K24" s="109"/>
      <c r="L24" s="109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28" x14ac:dyDescent="0.2">
      <c r="A25" s="42"/>
      <c r="B25" s="42"/>
      <c r="C25" s="109"/>
      <c r="D25" s="109"/>
      <c r="E25" s="109"/>
      <c r="F25" s="109"/>
      <c r="G25" s="109"/>
      <c r="H25" s="113">
        <v>0.11</v>
      </c>
      <c r="I25" s="109"/>
      <c r="J25" s="109"/>
      <c r="K25" s="109"/>
      <c r="L25" s="109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1:28" x14ac:dyDescent="0.2">
      <c r="A26" s="42"/>
      <c r="B26" s="42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</row>
    <row r="27" spans="1:28" x14ac:dyDescent="0.2">
      <c r="A27" s="42"/>
      <c r="B27" s="42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1:28" x14ac:dyDescent="0.2">
      <c r="A28" s="42"/>
      <c r="B28" s="42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</row>
    <row r="29" spans="1:28" x14ac:dyDescent="0.2">
      <c r="A29" s="42"/>
      <c r="B29" s="42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</row>
    <row r="30" spans="1:28" x14ac:dyDescent="0.2">
      <c r="A30" s="42"/>
      <c r="B30" s="42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1" spans="1:28" x14ac:dyDescent="0.2">
      <c r="A31" s="42"/>
      <c r="B31" s="42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</row>
    <row r="40" spans="1:28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8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</row>
    <row r="42" spans="1:28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</row>
    <row r="43" spans="1:28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</row>
    <row r="44" spans="1:28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1:28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</row>
    <row r="46" spans="1:28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</row>
    <row r="48" spans="1:28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1:28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28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</row>
    <row r="51" spans="1:28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</row>
    <row r="52" spans="1:28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</row>
    <row r="58" spans="1:28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28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</row>
    <row r="61" spans="1:28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28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1:28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</row>
    <row r="64" spans="1:28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</row>
    <row r="65" spans="1:28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</row>
    <row r="66" spans="1:28" x14ac:dyDescent="0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</row>
    <row r="67" spans="1:28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</row>
    <row r="68" spans="1:28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</row>
    <row r="69" spans="1:28" x14ac:dyDescent="0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</row>
    <row r="70" spans="1:28" x14ac:dyDescent="0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</row>
    <row r="71" spans="1:28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</row>
    <row r="72" spans="1:28" x14ac:dyDescent="0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</row>
    <row r="73" spans="1:28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</row>
    <row r="74" spans="1:28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</row>
    <row r="75" spans="1:28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</row>
    <row r="76" spans="1:28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1:28" x14ac:dyDescent="0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</row>
    <row r="78" spans="1:28" x14ac:dyDescent="0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</sheetData>
  <sheetProtection algorithmName="SHA-512" hashValue="I9E7LuDaKkCRJCDdJm0XYHE0I5Jgx5XpqVFebHjNzWZ8kXyCH0gUKMdxDeY11c9fhyuU8CLl3/iKqhu4Lw/CNw==" saltValue="Is8+7XEGoFe4CmL6eSP0GA==" spinCount="100000" sheet="1" objects="1" scenario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Budget</vt:lpstr>
      <vt:lpstr>Fringe Rate Matrix</vt:lpstr>
      <vt:lpstr>Course Release Policy</vt:lpstr>
      <vt:lpstr>List Data</vt:lpstr>
      <vt:lpstr>Budget!Print_Area</vt:lpstr>
    </vt:vector>
  </TitlesOfParts>
  <Company>CTS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Duquesne University</dc:creator>
  <cp:lastModifiedBy>Elisabeth Healey</cp:lastModifiedBy>
  <cp:lastPrinted>2022-04-01T19:06:19Z</cp:lastPrinted>
  <dcterms:created xsi:type="dcterms:W3CDTF">2010-12-21T17:13:15Z</dcterms:created>
  <dcterms:modified xsi:type="dcterms:W3CDTF">2023-01-23T17:12:24Z</dcterms:modified>
</cp:coreProperties>
</file>